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ivana\Desktop\IVANA\FINANCIJSKI IZVJEŠTAJI\12-2025\"/>
    </mc:Choice>
  </mc:AlternateContent>
  <bookViews>
    <workbookView xWindow="0" yWindow="0" windowWidth="16680" windowHeight="940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F298" i="9" s="1"/>
  <c r="E304" i="9"/>
  <c r="H303" i="9"/>
  <c r="G303" i="9"/>
  <c r="F303" i="9"/>
  <c r="F302" i="9"/>
  <c r="F301" i="9"/>
  <c r="F300" i="9"/>
  <c r="F299" i="9"/>
  <c r="F297" i="9"/>
  <c r="L296" i="9"/>
  <c r="F296" i="9" s="1"/>
  <c r="H296" i="9"/>
  <c r="F295" i="9"/>
  <c r="I294" i="9"/>
  <c r="E294" i="9" s="1"/>
  <c r="H294" i="9"/>
  <c r="F294" i="9"/>
  <c r="E293" i="9"/>
  <c r="M292" i="9"/>
  <c r="L292" i="9"/>
  <c r="F292" i="9" s="1"/>
  <c r="E292" i="9"/>
  <c r="B292" i="9" s="1"/>
  <c r="M291" i="9"/>
  <c r="L291" i="9"/>
  <c r="F291" i="9" s="1"/>
  <c r="E291" i="9"/>
  <c r="B291" i="9"/>
  <c r="M290" i="9"/>
  <c r="L290" i="9"/>
  <c r="F290" i="9" s="1"/>
  <c r="E290" i="9"/>
  <c r="M289" i="9"/>
  <c r="L289" i="9"/>
  <c r="F289" i="9"/>
  <c r="B289" i="9" s="1"/>
  <c r="E289" i="9"/>
  <c r="M288" i="9"/>
  <c r="L288" i="9"/>
  <c r="F288" i="9" s="1"/>
  <c r="E288" i="9"/>
  <c r="B288" i="9" s="1"/>
  <c r="M287" i="9"/>
  <c r="F287" i="9" s="1"/>
  <c r="L287" i="9"/>
  <c r="E287" i="9"/>
  <c r="B287" i="9"/>
  <c r="M286" i="9"/>
  <c r="L286" i="9"/>
  <c r="F286" i="9" s="1"/>
  <c r="E286" i="9"/>
  <c r="M285" i="9"/>
  <c r="L285" i="9"/>
  <c r="F285" i="9"/>
  <c r="B285" i="9" s="1"/>
  <c r="E285" i="9"/>
  <c r="M284" i="9"/>
  <c r="L284" i="9"/>
  <c r="F284" i="9" s="1"/>
  <c r="E284" i="9"/>
  <c r="B284" i="9" s="1"/>
  <c r="M283" i="9"/>
  <c r="F283" i="9" s="1"/>
  <c r="L283" i="9"/>
  <c r="E283" i="9"/>
  <c r="B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M277" i="9"/>
  <c r="L277" i="9"/>
  <c r="F277" i="9"/>
  <c r="B277" i="9" s="1"/>
  <c r="E277" i="9"/>
  <c r="M276" i="9"/>
  <c r="L276" i="9"/>
  <c r="F276" i="9" s="1"/>
  <c r="E276" i="9"/>
  <c r="B276" i="9" s="1"/>
  <c r="M275" i="9"/>
  <c r="F275" i="9" s="1"/>
  <c r="L275" i="9"/>
  <c r="E275" i="9"/>
  <c r="B275" i="9"/>
  <c r="M274" i="9"/>
  <c r="L274" i="9"/>
  <c r="F274" i="9" s="1"/>
  <c r="E274" i="9"/>
  <c r="B274" i="9" s="1"/>
  <c r="M273" i="9"/>
  <c r="L273" i="9"/>
  <c r="F273" i="9"/>
  <c r="B273" i="9" s="1"/>
  <c r="E273" i="9"/>
  <c r="M272" i="9"/>
  <c r="L272" i="9"/>
  <c r="F272" i="9" s="1"/>
  <c r="E272" i="9"/>
  <c r="M271" i="9"/>
  <c r="F271" i="9" s="1"/>
  <c r="B271" i="9" s="1"/>
  <c r="L271" i="9"/>
  <c r="E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M261" i="9"/>
  <c r="L261" i="9"/>
  <c r="F261" i="9"/>
  <c r="B261" i="9" s="1"/>
  <c r="E261" i="9"/>
  <c r="M260" i="9"/>
  <c r="L260" i="9"/>
  <c r="F260" i="9" s="1"/>
  <c r="E260" i="9"/>
  <c r="M259" i="9"/>
  <c r="F259" i="9" s="1"/>
  <c r="L259" i="9"/>
  <c r="E259" i="9"/>
  <c r="B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E248" i="9"/>
  <c r="M247" i="9"/>
  <c r="F247" i="9" s="1"/>
  <c r="B247" i="9" s="1"/>
  <c r="L247" i="9"/>
  <c r="E247" i="9"/>
  <c r="M246" i="9"/>
  <c r="L246" i="9"/>
  <c r="F246" i="9" s="1"/>
  <c r="E246" i="9"/>
  <c r="B246" i="9" s="1"/>
  <c r="M245" i="9"/>
  <c r="L245" i="9"/>
  <c r="F245" i="9"/>
  <c r="B245" i="9" s="1"/>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F122" i="9"/>
  <c r="B122" i="9"/>
  <c r="H121" i="9"/>
  <c r="G121" i="9"/>
  <c r="F121" i="9"/>
  <c r="E121" i="9"/>
  <c r="B121" i="9" s="1"/>
  <c r="H120" i="9"/>
  <c r="G120" i="9"/>
  <c r="F120" i="9"/>
  <c r="E120" i="9"/>
  <c r="H119" i="9"/>
  <c r="G119" i="9"/>
  <c r="E119" i="9" s="1"/>
  <c r="B119" i="9" s="1"/>
  <c r="F119" i="9"/>
  <c r="H118" i="9"/>
  <c r="G118" i="9"/>
  <c r="F118" i="9"/>
  <c r="H117" i="9"/>
  <c r="E117" i="9" s="1"/>
  <c r="B117" i="9" s="1"/>
  <c r="G117" i="9"/>
  <c r="F117" i="9"/>
  <c r="H116" i="9"/>
  <c r="G116" i="9"/>
  <c r="F116" i="9"/>
  <c r="E116" i="9"/>
  <c r="B116" i="9" s="1"/>
  <c r="H115" i="9"/>
  <c r="G115" i="9"/>
  <c r="E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H56" i="9"/>
  <c r="E56" i="9" s="1"/>
  <c r="B56" i="9" s="1"/>
  <c r="G56" i="9"/>
  <c r="F56" i="9"/>
  <c r="H55" i="9"/>
  <c r="G55" i="9"/>
  <c r="E55" i="9" s="1"/>
  <c r="B55" i="9" s="1"/>
  <c r="F55" i="9"/>
  <c r="H54" i="9"/>
  <c r="G54" i="9"/>
  <c r="F54" i="9"/>
  <c r="H53" i="9"/>
  <c r="G53" i="9"/>
  <c r="F53" i="9"/>
  <c r="E53" i="9"/>
  <c r="B53" i="9" s="1"/>
  <c r="H52" i="9"/>
  <c r="G52" i="9"/>
  <c r="F52" i="9"/>
  <c r="E52" i="9"/>
  <c r="B52" i="9" s="1"/>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G37" i="9"/>
  <c r="F37" i="9"/>
  <c r="H36" i="9"/>
  <c r="G36" i="9"/>
  <c r="F36" i="9"/>
  <c r="H35" i="9"/>
  <c r="E35" i="9" s="1"/>
  <c r="G35" i="9"/>
  <c r="F35" i="9"/>
  <c r="H34" i="9"/>
  <c r="G34" i="9"/>
  <c r="F34" i="9"/>
  <c r="H33" i="9"/>
  <c r="G33" i="9"/>
  <c r="F33" i="9"/>
  <c r="H32" i="9"/>
  <c r="G32" i="9"/>
  <c r="F32" i="9"/>
  <c r="E32" i="9"/>
  <c r="B32" i="9" s="1"/>
  <c r="H31" i="9"/>
  <c r="G31" i="9"/>
  <c r="F31" i="9"/>
  <c r="H30" i="9"/>
  <c r="G30" i="9"/>
  <c r="E30" i="9" s="1"/>
  <c r="B30" i="9" s="1"/>
  <c r="F30" i="9"/>
  <c r="H29" i="9"/>
  <c r="E29" i="9" s="1"/>
  <c r="G29" i="9"/>
  <c r="F29" i="9"/>
  <c r="B29" i="9"/>
  <c r="H28" i="9"/>
  <c r="G28" i="9"/>
  <c r="F28" i="9"/>
  <c r="E28" i="9"/>
  <c r="B28" i="9" s="1"/>
  <c r="H27" i="9"/>
  <c r="G27" i="9"/>
  <c r="E27" i="9" s="1"/>
  <c r="B27" i="9" s="1"/>
  <c r="F27" i="9"/>
  <c r="H26" i="9"/>
  <c r="G26" i="9"/>
  <c r="F26" i="9"/>
  <c r="H25" i="9"/>
  <c r="E25" i="9" s="1"/>
  <c r="G25" i="9"/>
  <c r="F25" i="9"/>
  <c r="B25" i="9"/>
  <c r="F24" i="9"/>
  <c r="F4" i="9"/>
  <c r="O3" i="9"/>
  <c r="G296" i="9" s="1"/>
  <c r="E296" i="9" s="1"/>
  <c r="I3" i="9"/>
  <c r="H3" i="9"/>
  <c r="G3" i="9"/>
  <c r="D104" i="8"/>
  <c r="D97" i="8"/>
  <c r="D92" i="8"/>
  <c r="D87" i="8"/>
  <c r="D82" i="8"/>
  <c r="D77" i="8"/>
  <c r="D72" i="8"/>
  <c r="D67" i="8"/>
  <c r="D62" i="8"/>
  <c r="D57" i="8"/>
  <c r="D51" i="8" s="1"/>
  <c r="D52" i="8"/>
  <c r="D46" i="8"/>
  <c r="D45" i="8" s="1"/>
  <c r="I40" i="3" s="1"/>
  <c r="D37" i="8"/>
  <c r="D27" i="8"/>
  <c r="D25" i="8" s="1"/>
  <c r="C1602" i="1" s="1"/>
  <c r="D18" i="8"/>
  <c r="D8" i="8"/>
  <c r="D6" i="8" s="1"/>
  <c r="C1583" i="1" s="1"/>
  <c r="E44" i="7"/>
  <c r="D44" i="7"/>
  <c r="E39" i="7"/>
  <c r="D39" i="7"/>
  <c r="D38" i="7" s="1"/>
  <c r="E38" i="7"/>
  <c r="D1571" i="1" s="1"/>
  <c r="E30" i="7"/>
  <c r="D30" i="7"/>
  <c r="D22" i="7" s="1"/>
  <c r="E23" i="7"/>
  <c r="E22" i="7" s="1"/>
  <c r="D23" i="7"/>
  <c r="E14" i="7"/>
  <c r="D14" i="7"/>
  <c r="E7" i="7"/>
  <c r="E6" i="7" s="1"/>
  <c r="D7" i="7"/>
  <c r="D6" i="7" s="1"/>
  <c r="C1539" i="1"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G1278" i="1" s="1"/>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H1182" i="1"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D629" i="4" s="1"/>
  <c r="F629"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E571" i="4" s="1"/>
  <c r="D578" i="4"/>
  <c r="D571" i="4" s="1"/>
  <c r="F571"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F532" i="4"/>
  <c r="E532" i="4"/>
  <c r="D532" i="4"/>
  <c r="F531" i="4"/>
  <c r="F530" i="4"/>
  <c r="E529" i="4"/>
  <c r="D529" i="4"/>
  <c r="D522" i="4" s="1"/>
  <c r="F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31" i="4" s="1"/>
  <c r="E428" i="4"/>
  <c r="F428" i="4" s="1"/>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D309" i="4" s="1"/>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D273" i="4" s="1"/>
  <c r="F277" i="4"/>
  <c r="F276" i="4"/>
  <c r="F275" i="4"/>
  <c r="E274" i="4"/>
  <c r="F274" i="4" s="1"/>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H190" i="1" s="1"/>
  <c r="D194" i="4"/>
  <c r="F193" i="4"/>
  <c r="F192" i="4"/>
  <c r="F191" i="4"/>
  <c r="F190" i="4"/>
  <c r="E189" i="4"/>
  <c r="D189" i="4"/>
  <c r="D164"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F128" i="4"/>
  <c r="F127" i="4"/>
  <c r="E126" i="4"/>
  <c r="F126" i="4" s="1"/>
  <c r="D126" i="4"/>
  <c r="D125" i="4"/>
  <c r="F124" i="4"/>
  <c r="F123" i="4"/>
  <c r="F122" i="4"/>
  <c r="F121" i="4"/>
  <c r="E120" i="4"/>
  <c r="E106" i="4" s="1"/>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E68" i="4"/>
  <c r="D64"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C1683" i="1"/>
  <c r="H1683" i="1" s="1"/>
  <c r="C1682" i="1"/>
  <c r="G1682" i="1" s="1"/>
  <c r="C1681" i="1"/>
  <c r="H1681" i="1" s="1"/>
  <c r="C1680" i="1"/>
  <c r="H1680" i="1" s="1"/>
  <c r="G1679" i="1"/>
  <c r="C1679" i="1"/>
  <c r="H1679" i="1" s="1"/>
  <c r="C1678" i="1"/>
  <c r="G1678" i="1" s="1"/>
  <c r="H1677" i="1"/>
  <c r="G1677" i="1"/>
  <c r="C1677" i="1"/>
  <c r="H1676" i="1"/>
  <c r="G1676" i="1"/>
  <c r="C1676" i="1"/>
  <c r="C1675" i="1"/>
  <c r="H1675" i="1" s="1"/>
  <c r="H1674" i="1"/>
  <c r="C1674" i="1"/>
  <c r="G1674" i="1" s="1"/>
  <c r="H1673" i="1"/>
  <c r="G1673" i="1"/>
  <c r="C1673" i="1"/>
  <c r="C1672" i="1"/>
  <c r="H1672" i="1" s="1"/>
  <c r="G1671" i="1"/>
  <c r="C1671" i="1"/>
  <c r="H1671" i="1" s="1"/>
  <c r="C1670" i="1"/>
  <c r="G1670" i="1" s="1"/>
  <c r="H1669" i="1"/>
  <c r="G1669" i="1"/>
  <c r="C1669" i="1"/>
  <c r="H1668" i="1"/>
  <c r="G1668" i="1"/>
  <c r="C1668" i="1"/>
  <c r="C1667" i="1"/>
  <c r="H1667" i="1" s="1"/>
  <c r="H1666" i="1"/>
  <c r="C1666" i="1"/>
  <c r="G1666" i="1" s="1"/>
  <c r="H1665" i="1"/>
  <c r="G1665" i="1"/>
  <c r="C1665" i="1"/>
  <c r="C1664" i="1"/>
  <c r="H1664" i="1" s="1"/>
  <c r="G1663" i="1"/>
  <c r="C1663" i="1"/>
  <c r="H1663" i="1" s="1"/>
  <c r="C1662" i="1"/>
  <c r="G1662" i="1" s="1"/>
  <c r="H1661" i="1"/>
  <c r="G1661" i="1"/>
  <c r="C1661" i="1"/>
  <c r="H1660" i="1"/>
  <c r="G1660" i="1"/>
  <c r="C1660" i="1"/>
  <c r="C1659" i="1"/>
  <c r="H1659" i="1" s="1"/>
  <c r="H1658" i="1"/>
  <c r="C1658" i="1"/>
  <c r="G1658" i="1" s="1"/>
  <c r="H1657" i="1"/>
  <c r="G1657" i="1"/>
  <c r="C1657" i="1"/>
  <c r="C1656" i="1"/>
  <c r="H1656" i="1" s="1"/>
  <c r="G1655" i="1"/>
  <c r="C1655" i="1"/>
  <c r="H1655" i="1" s="1"/>
  <c r="C1654" i="1"/>
  <c r="G1654" i="1" s="1"/>
  <c r="H1653" i="1"/>
  <c r="G1653" i="1"/>
  <c r="C1653" i="1"/>
  <c r="H1652" i="1"/>
  <c r="G1652" i="1"/>
  <c r="C1652" i="1"/>
  <c r="C1651" i="1"/>
  <c r="H1651" i="1" s="1"/>
  <c r="H1650" i="1"/>
  <c r="C1650" i="1"/>
  <c r="G1650" i="1" s="1"/>
  <c r="H1649" i="1"/>
  <c r="G1649" i="1"/>
  <c r="C1649" i="1"/>
  <c r="C1648" i="1"/>
  <c r="H1648" i="1" s="1"/>
  <c r="G1647" i="1"/>
  <c r="C1647" i="1"/>
  <c r="H1647" i="1" s="1"/>
  <c r="C1646" i="1"/>
  <c r="G1646" i="1" s="1"/>
  <c r="H1645" i="1"/>
  <c r="G1645" i="1"/>
  <c r="C1645" i="1"/>
  <c r="H1644" i="1"/>
  <c r="G1644" i="1"/>
  <c r="C1644" i="1"/>
  <c r="C1643" i="1"/>
  <c r="H1643" i="1" s="1"/>
  <c r="H1642" i="1"/>
  <c r="C1642" i="1"/>
  <c r="G1642" i="1" s="1"/>
  <c r="H1641" i="1"/>
  <c r="G1641" i="1"/>
  <c r="C1641" i="1"/>
  <c r="C1640" i="1"/>
  <c r="H1640" i="1" s="1"/>
  <c r="G1639" i="1"/>
  <c r="C1639" i="1"/>
  <c r="H1639" i="1" s="1"/>
  <c r="C1638" i="1"/>
  <c r="G1638" i="1" s="1"/>
  <c r="H1637" i="1"/>
  <c r="G1637" i="1"/>
  <c r="C1637" i="1"/>
  <c r="H1636" i="1"/>
  <c r="G1636" i="1"/>
  <c r="C1636" i="1"/>
  <c r="C1635" i="1"/>
  <c r="H1635" i="1" s="1"/>
  <c r="H1634" i="1"/>
  <c r="C1634" i="1"/>
  <c r="G1634" i="1" s="1"/>
  <c r="H1633" i="1"/>
  <c r="G1633" i="1"/>
  <c r="C1633" i="1"/>
  <c r="C1632" i="1"/>
  <c r="H1632" i="1" s="1"/>
  <c r="G1631" i="1"/>
  <c r="C1631" i="1"/>
  <c r="H1631" i="1" s="1"/>
  <c r="C1630" i="1"/>
  <c r="G1630" i="1" s="1"/>
  <c r="H1629" i="1"/>
  <c r="G1629" i="1"/>
  <c r="C1629" i="1"/>
  <c r="H1628" i="1"/>
  <c r="C1628" i="1"/>
  <c r="G1628" i="1" s="1"/>
  <c r="C1627" i="1"/>
  <c r="H1627" i="1" s="1"/>
  <c r="C1626" i="1"/>
  <c r="G1626" i="1" s="1"/>
  <c r="H1625" i="1"/>
  <c r="G1625" i="1"/>
  <c r="C1625" i="1"/>
  <c r="C1624" i="1"/>
  <c r="H1624" i="1" s="1"/>
  <c r="C1623" i="1"/>
  <c r="H1623" i="1" s="1"/>
  <c r="C1620" i="1"/>
  <c r="G1620" i="1" s="1"/>
  <c r="H1619" i="1"/>
  <c r="C1619" i="1"/>
  <c r="G1619" i="1" s="1"/>
  <c r="H1618" i="1"/>
  <c r="G1618" i="1"/>
  <c r="C1618" i="1"/>
  <c r="C1617" i="1"/>
  <c r="H1617" i="1" s="1"/>
  <c r="C1616" i="1"/>
  <c r="G1616" i="1" s="1"/>
  <c r="H1615" i="1"/>
  <c r="C1615" i="1"/>
  <c r="G1615" i="1" s="1"/>
  <c r="H1614" i="1"/>
  <c r="G1614" i="1"/>
  <c r="C1614" i="1"/>
  <c r="C1613" i="1"/>
  <c r="H1613" i="1" s="1"/>
  <c r="C1612" i="1"/>
  <c r="G1612" i="1" s="1"/>
  <c r="C1611" i="1"/>
  <c r="G1611" i="1" s="1"/>
  <c r="C1610" i="1"/>
  <c r="H1610" i="1" s="1"/>
  <c r="C1609" i="1"/>
  <c r="H1609" i="1" s="1"/>
  <c r="C1608" i="1"/>
  <c r="G1608" i="1" s="1"/>
  <c r="C1607" i="1"/>
  <c r="G1607" i="1" s="1"/>
  <c r="C1606" i="1"/>
  <c r="H1606" i="1" s="1"/>
  <c r="C1605" i="1"/>
  <c r="H1605" i="1" s="1"/>
  <c r="C1604" i="1"/>
  <c r="G1604" i="1" s="1"/>
  <c r="C1603" i="1"/>
  <c r="G1603" i="1" s="1"/>
  <c r="C1601" i="1"/>
  <c r="H1601" i="1" s="1"/>
  <c r="C1600" i="1"/>
  <c r="G1600" i="1" s="1"/>
  <c r="H1599" i="1"/>
  <c r="C1599" i="1"/>
  <c r="G1599" i="1" s="1"/>
  <c r="H1598" i="1"/>
  <c r="G1598" i="1"/>
  <c r="C1598" i="1"/>
  <c r="C1597" i="1"/>
  <c r="H1597" i="1" s="1"/>
  <c r="C1596" i="1"/>
  <c r="G1596" i="1" s="1"/>
  <c r="H1595" i="1"/>
  <c r="C1595" i="1"/>
  <c r="G1595" i="1" s="1"/>
  <c r="H1594" i="1"/>
  <c r="G1594" i="1"/>
  <c r="C1594" i="1"/>
  <c r="C1593" i="1"/>
  <c r="H1593" i="1" s="1"/>
  <c r="C1592" i="1"/>
  <c r="G1592" i="1" s="1"/>
  <c r="H1591" i="1"/>
  <c r="C1591" i="1"/>
  <c r="G1591" i="1" s="1"/>
  <c r="H1590" i="1"/>
  <c r="G1590" i="1"/>
  <c r="C1590" i="1"/>
  <c r="C1589" i="1"/>
  <c r="H1589" i="1" s="1"/>
  <c r="C1588" i="1"/>
  <c r="G1588" i="1" s="1"/>
  <c r="C1587" i="1"/>
  <c r="G1587" i="1" s="1"/>
  <c r="C1586" i="1"/>
  <c r="H1586" i="1" s="1"/>
  <c r="C1584" i="1"/>
  <c r="G1584" i="1" s="1"/>
  <c r="H1582" i="1"/>
  <c r="G1582" i="1"/>
  <c r="C1582" i="1"/>
  <c r="H1581" i="1"/>
  <c r="D1581" i="1"/>
  <c r="C1581" i="1"/>
  <c r="J1581" i="1" s="1"/>
  <c r="D1580" i="1"/>
  <c r="G1580" i="1" s="1"/>
  <c r="I1580" i="1" s="1"/>
  <c r="C1580" i="1"/>
  <c r="H1580" i="1" s="1"/>
  <c r="H1579" i="1"/>
  <c r="D1579" i="1"/>
  <c r="C1579" i="1"/>
  <c r="J1579" i="1" s="1"/>
  <c r="D1578" i="1"/>
  <c r="G1578" i="1" s="1"/>
  <c r="C1578" i="1"/>
  <c r="H1578" i="1" s="1"/>
  <c r="D1577" i="1"/>
  <c r="G1577" i="1" s="1"/>
  <c r="C1577" i="1"/>
  <c r="H1577" i="1" s="1"/>
  <c r="H1576" i="1"/>
  <c r="D1576" i="1"/>
  <c r="C1576" i="1"/>
  <c r="J1576" i="1" s="1"/>
  <c r="D1575" i="1"/>
  <c r="G1575" i="1" s="1"/>
  <c r="I1575" i="1" s="1"/>
  <c r="C1575" i="1"/>
  <c r="H1575" i="1" s="1"/>
  <c r="H1574" i="1"/>
  <c r="D1574" i="1"/>
  <c r="C1574" i="1"/>
  <c r="J1574" i="1" s="1"/>
  <c r="D1573" i="1"/>
  <c r="G1573" i="1" s="1"/>
  <c r="C1573" i="1"/>
  <c r="D1572" i="1"/>
  <c r="G1572" i="1" s="1"/>
  <c r="C1572" i="1"/>
  <c r="C1571" i="1"/>
  <c r="H1570" i="1"/>
  <c r="D1570" i="1"/>
  <c r="C1570" i="1"/>
  <c r="J1570" i="1" s="1"/>
  <c r="D1569" i="1"/>
  <c r="G1569" i="1" s="1"/>
  <c r="I1569" i="1" s="1"/>
  <c r="C1569" i="1"/>
  <c r="H1569" i="1" s="1"/>
  <c r="H1568" i="1"/>
  <c r="D1568" i="1"/>
  <c r="C1568" i="1"/>
  <c r="J1568" i="1" s="1"/>
  <c r="D1567" i="1"/>
  <c r="G1567" i="1" s="1"/>
  <c r="C1567" i="1"/>
  <c r="H1567" i="1" s="1"/>
  <c r="H1566" i="1"/>
  <c r="D1566" i="1"/>
  <c r="C1566" i="1"/>
  <c r="J1566" i="1" s="1"/>
  <c r="D1565" i="1"/>
  <c r="G1565" i="1" s="1"/>
  <c r="I1565" i="1" s="1"/>
  <c r="C1565" i="1"/>
  <c r="H1565" i="1" s="1"/>
  <c r="H1564" i="1"/>
  <c r="D1564" i="1"/>
  <c r="C1564" i="1"/>
  <c r="J1564" i="1" s="1"/>
  <c r="H1563" i="1"/>
  <c r="D1563" i="1"/>
  <c r="C1563" i="1"/>
  <c r="G1563" i="1" s="1"/>
  <c r="D1562" i="1"/>
  <c r="G1562" i="1" s="1"/>
  <c r="I1562" i="1" s="1"/>
  <c r="C1562" i="1"/>
  <c r="H1562" i="1" s="1"/>
  <c r="H1561" i="1"/>
  <c r="D1561" i="1"/>
  <c r="C1561" i="1"/>
  <c r="J1561" i="1" s="1"/>
  <c r="D1560" i="1"/>
  <c r="G1560" i="1" s="1"/>
  <c r="C1560" i="1"/>
  <c r="H1560" i="1" s="1"/>
  <c r="H1559" i="1"/>
  <c r="D1559" i="1"/>
  <c r="C1559" i="1"/>
  <c r="J1559" i="1" s="1"/>
  <c r="D1558" i="1"/>
  <c r="G1558" i="1" s="1"/>
  <c r="I1558" i="1" s="1"/>
  <c r="C1558" i="1"/>
  <c r="H1558" i="1" s="1"/>
  <c r="H1557" i="1"/>
  <c r="D1557" i="1"/>
  <c r="C1557" i="1"/>
  <c r="J1557" i="1" s="1"/>
  <c r="H1556" i="1"/>
  <c r="D1556" i="1"/>
  <c r="C1556" i="1"/>
  <c r="G1556" i="1" s="1"/>
  <c r="H1555" i="1"/>
  <c r="D1555" i="1"/>
  <c r="C1555" i="1"/>
  <c r="G1555" i="1" s="1"/>
  <c r="D1554" i="1"/>
  <c r="G1554" i="1" s="1"/>
  <c r="C1554" i="1"/>
  <c r="H1554" i="1" s="1"/>
  <c r="H1553" i="1"/>
  <c r="D1553" i="1"/>
  <c r="C1553" i="1"/>
  <c r="J1553" i="1" s="1"/>
  <c r="D1552" i="1"/>
  <c r="G1552" i="1" s="1"/>
  <c r="I1552" i="1" s="1"/>
  <c r="C1552" i="1"/>
  <c r="H1552" i="1" s="1"/>
  <c r="H1551" i="1"/>
  <c r="D1551" i="1"/>
  <c r="C1551" i="1"/>
  <c r="J1551" i="1" s="1"/>
  <c r="D1550" i="1"/>
  <c r="G1550" i="1" s="1"/>
  <c r="C1550" i="1"/>
  <c r="H1550" i="1" s="1"/>
  <c r="H1549" i="1"/>
  <c r="D1549" i="1"/>
  <c r="C1549" i="1"/>
  <c r="J1549" i="1" s="1"/>
  <c r="D1548" i="1"/>
  <c r="G1548" i="1" s="1"/>
  <c r="I1548" i="1" s="1"/>
  <c r="C1548" i="1"/>
  <c r="H1548" i="1" s="1"/>
  <c r="H1547" i="1"/>
  <c r="G1547" i="1"/>
  <c r="D1547" i="1"/>
  <c r="C1547" i="1"/>
  <c r="J1547" i="1" s="1"/>
  <c r="D1546" i="1"/>
  <c r="C1546" i="1"/>
  <c r="G1546" i="1" s="1"/>
  <c r="H1545" i="1"/>
  <c r="G1545" i="1"/>
  <c r="I1545" i="1" s="1"/>
  <c r="D1545" i="1"/>
  <c r="C1545" i="1"/>
  <c r="J1545" i="1" s="1"/>
  <c r="D1544" i="1"/>
  <c r="C1544" i="1"/>
  <c r="G1544" i="1" s="1"/>
  <c r="H1543" i="1"/>
  <c r="G1543" i="1"/>
  <c r="I1543" i="1" s="1"/>
  <c r="D1543" i="1"/>
  <c r="C1543" i="1"/>
  <c r="J1543" i="1" s="1"/>
  <c r="D1542" i="1"/>
  <c r="C1542" i="1"/>
  <c r="G1542" i="1" s="1"/>
  <c r="H1541" i="1"/>
  <c r="D1541" i="1"/>
  <c r="C1541" i="1"/>
  <c r="J1541" i="1" s="1"/>
  <c r="D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D1524" i="1"/>
  <c r="H1524" i="1" s="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D1516" i="1"/>
  <c r="G1516" i="1" s="1"/>
  <c r="C1516" i="1"/>
  <c r="H1515" i="1"/>
  <c r="G1515" i="1"/>
  <c r="D1515" i="1"/>
  <c r="C1515"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D1388" i="1"/>
  <c r="C1388" i="1"/>
  <c r="H1388" i="1" s="1"/>
  <c r="D1387" i="1"/>
  <c r="C1387" i="1"/>
  <c r="H1387" i="1" s="1"/>
  <c r="H1386" i="1"/>
  <c r="G1386" i="1"/>
  <c r="D1386" i="1"/>
  <c r="C1386" i="1"/>
  <c r="D1385" i="1"/>
  <c r="C1385" i="1"/>
  <c r="H1385" i="1" s="1"/>
  <c r="D1384" i="1"/>
  <c r="C1384" i="1"/>
  <c r="H1384" i="1" s="1"/>
  <c r="H1383" i="1"/>
  <c r="D1383" i="1"/>
  <c r="G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G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D1270" i="1"/>
  <c r="H1270" i="1" s="1"/>
  <c r="C1270" i="1"/>
  <c r="H1269" i="1"/>
  <c r="G1269" i="1"/>
  <c r="D1269" i="1"/>
  <c r="C1269" i="1"/>
  <c r="C1268" i="1"/>
  <c r="H1267" i="1"/>
  <c r="G1267" i="1"/>
  <c r="D1267" i="1"/>
  <c r="C1267" i="1"/>
  <c r="H1266" i="1"/>
  <c r="G1266" i="1"/>
  <c r="D1266" i="1"/>
  <c r="C1266" i="1"/>
  <c r="H1265" i="1"/>
  <c r="G1265" i="1"/>
  <c r="D1265" i="1"/>
  <c r="C1265" i="1"/>
  <c r="C1264" i="1"/>
  <c r="H1263" i="1"/>
  <c r="G1263" i="1"/>
  <c r="D1263" i="1"/>
  <c r="C1263" i="1"/>
  <c r="H1262" i="1"/>
  <c r="G1262" i="1"/>
  <c r="D1262" i="1"/>
  <c r="C1262" i="1"/>
  <c r="D1261" i="1"/>
  <c r="H1261" i="1" s="1"/>
  <c r="C1261" i="1"/>
  <c r="D1260" i="1"/>
  <c r="H1260" i="1" s="1"/>
  <c r="C1260" i="1"/>
  <c r="C1259" i="1"/>
  <c r="H1258" i="1"/>
  <c r="G1258" i="1"/>
  <c r="D1258" i="1"/>
  <c r="C1258" i="1"/>
  <c r="D1257" i="1"/>
  <c r="H1257" i="1" s="1"/>
  <c r="C1257" i="1"/>
  <c r="C1256" i="1"/>
  <c r="H1254" i="1"/>
  <c r="G1254" i="1"/>
  <c r="D1254" i="1"/>
  <c r="C1254" i="1"/>
  <c r="H1253" i="1"/>
  <c r="G1253" i="1"/>
  <c r="D1253" i="1"/>
  <c r="C1253" i="1"/>
  <c r="H1252" i="1"/>
  <c r="G1252" i="1"/>
  <c r="D1252" i="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D1186" i="1"/>
  <c r="H1186" i="1" s="1"/>
  <c r="C1186" i="1"/>
  <c r="D1185" i="1"/>
  <c r="H1185" i="1" s="1"/>
  <c r="C1185" i="1"/>
  <c r="D1184" i="1"/>
  <c r="H1184" i="1" s="1"/>
  <c r="C1184"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H1165" i="1" s="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G1078" i="1"/>
  <c r="D1078" i="1"/>
  <c r="H1078" i="1" s="1"/>
  <c r="C1078" i="1"/>
  <c r="H1077" i="1"/>
  <c r="G1077" i="1"/>
  <c r="D1077" i="1"/>
  <c r="C1077" i="1"/>
  <c r="G1076" i="1"/>
  <c r="D1076" i="1"/>
  <c r="H1076" i="1" s="1"/>
  <c r="C1076" i="1"/>
  <c r="G1075"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D1057" i="1"/>
  <c r="G1057" i="1" s="1"/>
  <c r="C1057" i="1"/>
  <c r="H1056" i="1"/>
  <c r="G1056" i="1"/>
  <c r="D1056" i="1"/>
  <c r="C1056" i="1"/>
  <c r="H1055" i="1"/>
  <c r="D1055" i="1"/>
  <c r="G1055" i="1" s="1"/>
  <c r="C1055" i="1"/>
  <c r="H1054" i="1"/>
  <c r="G1054" i="1"/>
  <c r="D1054" i="1"/>
  <c r="C1054" i="1"/>
  <c r="H1053" i="1"/>
  <c r="G1053" i="1"/>
  <c r="D1053" i="1"/>
  <c r="C1053" i="1"/>
  <c r="H1052" i="1"/>
  <c r="D1052" i="1"/>
  <c r="G1052" i="1" s="1"/>
  <c r="C1052" i="1"/>
  <c r="H1051" i="1"/>
  <c r="G1051" i="1"/>
  <c r="D1051" i="1"/>
  <c r="C1051" i="1"/>
  <c r="D1050" i="1"/>
  <c r="G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G1041" i="1" s="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D1031" i="1"/>
  <c r="G1031" i="1" s="1"/>
  <c r="C1031" i="1"/>
  <c r="H1030" i="1"/>
  <c r="D1030" i="1"/>
  <c r="G1030" i="1" s="1"/>
  <c r="C1030" i="1"/>
  <c r="H1029" i="1"/>
  <c r="D1029" i="1"/>
  <c r="G1029" i="1" s="1"/>
  <c r="C1029" i="1"/>
  <c r="H1028" i="1"/>
  <c r="G1028" i="1"/>
  <c r="D1028" i="1"/>
  <c r="C1028" i="1"/>
  <c r="H1027" i="1"/>
  <c r="D1027" i="1"/>
  <c r="G1027" i="1" s="1"/>
  <c r="C1027" i="1"/>
  <c r="H1026" i="1"/>
  <c r="D1026" i="1"/>
  <c r="G1026" i="1" s="1"/>
  <c r="C1026" i="1"/>
  <c r="H1025" i="1"/>
  <c r="D1025" i="1"/>
  <c r="G1025" i="1" s="1"/>
  <c r="C1025" i="1"/>
  <c r="D1024" i="1"/>
  <c r="G1024" i="1" s="1"/>
  <c r="C1024" i="1"/>
  <c r="D1023" i="1"/>
  <c r="H1023" i="1" s="1"/>
  <c r="C1023" i="1"/>
  <c r="H1022" i="1"/>
  <c r="D1022" i="1"/>
  <c r="G1022" i="1" s="1"/>
  <c r="C1022" i="1"/>
  <c r="H1021" i="1"/>
  <c r="G1021" i="1"/>
  <c r="D1021" i="1"/>
  <c r="C1021" i="1"/>
  <c r="H1020" i="1"/>
  <c r="D1020" i="1"/>
  <c r="G1020" i="1" s="1"/>
  <c r="C1020" i="1"/>
  <c r="H1019" i="1"/>
  <c r="G1019" i="1"/>
  <c r="D1019" i="1"/>
  <c r="C1019"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D727" i="1"/>
  <c r="G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D649" i="1"/>
  <c r="H649" i="1" s="1"/>
  <c r="C649" i="1"/>
  <c r="G648" i="1"/>
  <c r="D648" i="1"/>
  <c r="H648" i="1" s="1"/>
  <c r="C648" i="1"/>
  <c r="G647" i="1"/>
  <c r="D647" i="1"/>
  <c r="H647" i="1" s="1"/>
  <c r="C647" i="1"/>
  <c r="D646" i="1"/>
  <c r="H646" i="1" s="1"/>
  <c r="C646" i="1"/>
  <c r="D645" i="1"/>
  <c r="H645" i="1" s="1"/>
  <c r="C645" i="1"/>
  <c r="C642" i="1"/>
  <c r="D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H422" i="1"/>
  <c r="G422" i="1"/>
  <c r="D422" i="1"/>
  <c r="C422" i="1"/>
  <c r="H421" i="1"/>
  <c r="G421" i="1"/>
  <c r="D421" i="1"/>
  <c r="C421" i="1"/>
  <c r="D416" i="1"/>
  <c r="H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H379" i="1"/>
  <c r="D379" i="1"/>
  <c r="G379" i="1" s="1"/>
  <c r="C379" i="1"/>
  <c r="H378" i="1"/>
  <c r="G378" i="1"/>
  <c r="D378" i="1"/>
  <c r="C378" i="1"/>
  <c r="H377" i="1"/>
  <c r="G377" i="1"/>
  <c r="D377" i="1"/>
  <c r="C377" i="1"/>
  <c r="D376" i="1"/>
  <c r="H376" i="1" s="1"/>
  <c r="C376" i="1"/>
  <c r="H375" i="1"/>
  <c r="D375" i="1"/>
  <c r="G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D300" i="1"/>
  <c r="H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D194" i="1"/>
  <c r="G194" i="1" s="1"/>
  <c r="C194" i="1"/>
  <c r="D193" i="1"/>
  <c r="H193" i="1" s="1"/>
  <c r="C193" i="1"/>
  <c r="D192" i="1"/>
  <c r="H192" i="1" s="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D166" i="1"/>
  <c r="G166" i="1" s="1"/>
  <c r="C166" i="1"/>
  <c r="H165" i="1"/>
  <c r="D165" i="1"/>
  <c r="G165" i="1" s="1"/>
  <c r="C165" i="1"/>
  <c r="D164" i="1"/>
  <c r="H164" i="1" s="1"/>
  <c r="C164" i="1"/>
  <c r="H163" i="1"/>
  <c r="G163" i="1"/>
  <c r="D163" i="1"/>
  <c r="C163" i="1"/>
  <c r="G162" i="1"/>
  <c r="D162" i="1"/>
  <c r="H162" i="1" s="1"/>
  <c r="C162" i="1"/>
  <c r="C161" i="1"/>
  <c r="C160" i="1"/>
  <c r="H159" i="1"/>
  <c r="G159" i="1"/>
  <c r="D159" i="1"/>
  <c r="C159" i="1"/>
  <c r="H158" i="1"/>
  <c r="D158" i="1"/>
  <c r="G158" i="1" s="1"/>
  <c r="C158" i="1"/>
  <c r="H157" i="1"/>
  <c r="G157" i="1"/>
  <c r="D157" i="1"/>
  <c r="C157" i="1"/>
  <c r="D156" i="1"/>
  <c r="G156" i="1" s="1"/>
  <c r="C156" i="1"/>
  <c r="H155" i="1"/>
  <c r="G155" i="1"/>
  <c r="D155" i="1"/>
  <c r="C155" i="1"/>
  <c r="H154" i="1"/>
  <c r="G154" i="1"/>
  <c r="D154" i="1"/>
  <c r="C154" i="1"/>
  <c r="H153" i="1"/>
  <c r="G153" i="1"/>
  <c r="D153" i="1"/>
  <c r="C153" i="1"/>
  <c r="G152" i="1"/>
  <c r="D152" i="1"/>
  <c r="H152" i="1" s="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D132" i="1"/>
  <c r="H132" i="1" s="1"/>
  <c r="C132" i="1"/>
  <c r="C131" i="1"/>
  <c r="G129" i="1"/>
  <c r="D129" i="1"/>
  <c r="H129" i="1" s="1"/>
  <c r="C129" i="1"/>
  <c r="G128" i="1"/>
  <c r="D128" i="1"/>
  <c r="H128" i="1" s="1"/>
  <c r="C128" i="1"/>
  <c r="G127" i="1"/>
  <c r="D127" i="1"/>
  <c r="H127" i="1" s="1"/>
  <c r="C127" i="1"/>
  <c r="G126" i="1"/>
  <c r="D126" i="1"/>
  <c r="H126" i="1" s="1"/>
  <c r="C126" i="1"/>
  <c r="G125" i="1"/>
  <c r="D125" i="1"/>
  <c r="H125" i="1" s="1"/>
  <c r="C125" i="1"/>
  <c r="D124" i="1"/>
  <c r="H124" i="1" s="1"/>
  <c r="C124" i="1"/>
  <c r="G123" i="1"/>
  <c r="D123" i="1"/>
  <c r="H123" i="1" s="1"/>
  <c r="C123" i="1"/>
  <c r="D122" i="1"/>
  <c r="H122" i="1" s="1"/>
  <c r="C122" i="1"/>
  <c r="C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G103" i="1"/>
  <c r="D103" i="1"/>
  <c r="H103" i="1" s="1"/>
  <c r="C103" i="1"/>
  <c r="G102" i="1"/>
  <c r="D102" i="1"/>
  <c r="H102" i="1" s="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D81" i="1"/>
  <c r="H81" i="1" s="1"/>
  <c r="C81" i="1"/>
  <c r="G80" i="1"/>
  <c r="D80" i="1"/>
  <c r="H80" i="1" s="1"/>
  <c r="C80" i="1"/>
  <c r="D79" i="1"/>
  <c r="H79" i="1" s="1"/>
  <c r="C79" i="1"/>
  <c r="D77" i="1"/>
  <c r="H77" i="1" s="1"/>
  <c r="C77" i="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G1571" i="1" l="1"/>
  <c r="H1573" i="1"/>
  <c r="E5" i="7"/>
  <c r="D1539" i="1"/>
  <c r="G1539" i="1"/>
  <c r="H1539" i="1"/>
  <c r="C1540" i="1"/>
  <c r="G1541" i="1"/>
  <c r="I1541" i="1" s="1"/>
  <c r="D131" i="1"/>
  <c r="H131" i="1" s="1"/>
  <c r="G1186" i="1"/>
  <c r="H1389" i="1"/>
  <c r="G1389" i="1"/>
  <c r="G1388" i="1"/>
  <c r="G1387" i="1"/>
  <c r="G1385" i="1"/>
  <c r="G1384" i="1"/>
  <c r="G1340" i="1"/>
  <c r="G1311" i="1"/>
  <c r="G1306" i="1"/>
  <c r="G1305" i="1"/>
  <c r="I35" i="3"/>
  <c r="H1572" i="1"/>
  <c r="H1571" i="1"/>
  <c r="H1264" i="1"/>
  <c r="G1264" i="1"/>
  <c r="E255" i="5"/>
  <c r="D1259" i="1" s="1"/>
  <c r="H1259" i="1" s="1"/>
  <c r="H1278" i="1"/>
  <c r="H1291" i="1"/>
  <c r="H1268" i="1"/>
  <c r="G1268" i="1"/>
  <c r="G1270" i="1"/>
  <c r="F256" i="5"/>
  <c r="E303" i="9"/>
  <c r="B303" i="9" s="1"/>
  <c r="G1259" i="1"/>
  <c r="G1260" i="1"/>
  <c r="G1261" i="1"/>
  <c r="F255" i="5"/>
  <c r="D1256" i="1"/>
  <c r="G1257" i="1"/>
  <c r="F252" i="5"/>
  <c r="H1251" i="1"/>
  <c r="F181" i="5"/>
  <c r="G1185" i="1"/>
  <c r="G1188" i="1"/>
  <c r="G1184" i="1"/>
  <c r="G1182" i="1"/>
  <c r="G1183" i="1"/>
  <c r="G1161" i="1"/>
  <c r="E69" i="5"/>
  <c r="I23" i="3" s="1"/>
  <c r="G1155" i="1"/>
  <c r="D1074" i="1"/>
  <c r="G1165" i="1"/>
  <c r="F70" i="5"/>
  <c r="H1050" i="1"/>
  <c r="G1045" i="1"/>
  <c r="G1033" i="1"/>
  <c r="G1023" i="1"/>
  <c r="H1057" i="1"/>
  <c r="G1040" i="1"/>
  <c r="H1040" i="1"/>
  <c r="H1041" i="1"/>
  <c r="E12" i="5"/>
  <c r="E7" i="5" s="1"/>
  <c r="D1012" i="1" s="1"/>
  <c r="H1012" i="1" s="1"/>
  <c r="F35" i="5"/>
  <c r="H1024" i="1"/>
  <c r="F19" i="5"/>
  <c r="D1018" i="1"/>
  <c r="F13" i="5"/>
  <c r="E320" i="9"/>
  <c r="B320" i="9" s="1"/>
  <c r="E322" i="9"/>
  <c r="E327" i="9"/>
  <c r="B327" i="9" s="1"/>
  <c r="E311" i="9"/>
  <c r="B311" i="9" s="1"/>
  <c r="E326" i="9"/>
  <c r="B326" i="9" s="1"/>
  <c r="E36" i="9"/>
  <c r="B36" i="9" s="1"/>
  <c r="E329" i="9"/>
  <c r="B329" i="9" s="1"/>
  <c r="E31" i="9"/>
  <c r="B31" i="9" s="1"/>
  <c r="E312" i="9"/>
  <c r="B312" i="9" s="1"/>
  <c r="E324" i="9"/>
  <c r="B324" i="9" s="1"/>
  <c r="E57" i="9"/>
  <c r="B57" i="9" s="1"/>
  <c r="F244" i="9"/>
  <c r="B296" i="9"/>
  <c r="E26" i="9"/>
  <c r="B26" i="9" s="1"/>
  <c r="G646" i="1"/>
  <c r="G649" i="1"/>
  <c r="G300" i="1"/>
  <c r="G1681" i="1"/>
  <c r="H1682" i="1"/>
  <c r="H1603" i="1"/>
  <c r="C1622" i="1"/>
  <c r="H1587" i="1"/>
  <c r="G1610" i="1"/>
  <c r="C1585" i="1"/>
  <c r="H1585" i="1" s="1"/>
  <c r="H1607" i="1"/>
  <c r="H1611" i="1"/>
  <c r="G1606" i="1"/>
  <c r="H1602" i="1"/>
  <c r="G1602" i="1"/>
  <c r="G1583" i="1"/>
  <c r="H1583" i="1"/>
  <c r="G1586" i="1"/>
  <c r="G1524" i="1"/>
  <c r="E114" i="6"/>
  <c r="D1514" i="1"/>
  <c r="G645" i="1"/>
  <c r="G416" i="1"/>
  <c r="E648" i="4"/>
  <c r="D642" i="1" s="1"/>
  <c r="H642" i="1" s="1"/>
  <c r="G423" i="1"/>
  <c r="F426" i="4"/>
  <c r="E373" i="4"/>
  <c r="D368" i="1" s="1"/>
  <c r="G380" i="1"/>
  <c r="F379" i="4"/>
  <c r="G376" i="1"/>
  <c r="G269" i="1"/>
  <c r="G270" i="1"/>
  <c r="G272" i="1"/>
  <c r="G212" i="1"/>
  <c r="H212" i="1"/>
  <c r="F216" i="4"/>
  <c r="E202" i="4"/>
  <c r="D198" i="1" s="1"/>
  <c r="H194" i="1"/>
  <c r="G193" i="1"/>
  <c r="G192" i="1"/>
  <c r="F242" i="9"/>
  <c r="B242" i="9"/>
  <c r="G190" i="1"/>
  <c r="G191" i="1"/>
  <c r="F194" i="4"/>
  <c r="E54" i="9"/>
  <c r="B54" i="9" s="1"/>
  <c r="F240" i="9"/>
  <c r="F238" i="9"/>
  <c r="B238" i="9" s="1"/>
  <c r="E51" i="9"/>
  <c r="B51" i="9" s="1"/>
  <c r="E50" i="9"/>
  <c r="B50" i="9" s="1"/>
  <c r="G174" i="1"/>
  <c r="H174" i="1"/>
  <c r="F178" i="4"/>
  <c r="H166" i="1"/>
  <c r="D161" i="1"/>
  <c r="H161" i="1" s="1"/>
  <c r="G164" i="1"/>
  <c r="E164" i="4"/>
  <c r="D160" i="1" s="1"/>
  <c r="G160" i="1" s="1"/>
  <c r="G161" i="1"/>
  <c r="H156" i="1"/>
  <c r="E153" i="4"/>
  <c r="F153" i="4" s="1"/>
  <c r="D149" i="1"/>
  <c r="G131" i="1"/>
  <c r="G132" i="1"/>
  <c r="G124" i="1"/>
  <c r="G122" i="1"/>
  <c r="E125" i="4"/>
  <c r="E46" i="9"/>
  <c r="B46" i="9" s="1"/>
  <c r="G108" i="1"/>
  <c r="F236" i="9"/>
  <c r="B236" i="9" s="1"/>
  <c r="G79" i="1"/>
  <c r="F83" i="4"/>
  <c r="G81" i="1"/>
  <c r="H64" i="1"/>
  <c r="F68" i="4"/>
  <c r="E34" i="9"/>
  <c r="B34" i="9" s="1"/>
  <c r="H65" i="1"/>
  <c r="E49" i="4"/>
  <c r="F49" i="4" s="1"/>
  <c r="G3" i="1"/>
  <c r="G6" i="1"/>
  <c r="G8" i="1"/>
  <c r="G10" i="1"/>
  <c r="G12" i="1"/>
  <c r="G15" i="1"/>
  <c r="G17" i="1"/>
  <c r="G20" i="1"/>
  <c r="G22" i="1"/>
  <c r="G24" i="1"/>
  <c r="G27" i="1"/>
  <c r="G29" i="1"/>
  <c r="G31" i="1"/>
  <c r="G34" i="1"/>
  <c r="G36" i="1"/>
  <c r="G39" i="1"/>
  <c r="G41" i="1"/>
  <c r="G43" i="1"/>
  <c r="G48" i="1"/>
  <c r="G50" i="1"/>
  <c r="G52" i="1"/>
  <c r="G54" i="1"/>
  <c r="G56" i="1"/>
  <c r="G58" i="1"/>
  <c r="G61" i="1"/>
  <c r="G63" i="1"/>
  <c r="G65" i="1"/>
  <c r="G67" i="1"/>
  <c r="G69" i="1"/>
  <c r="G71" i="1"/>
  <c r="G73" i="1"/>
  <c r="G76" i="1"/>
  <c r="G4" i="1"/>
  <c r="G5" i="1"/>
  <c r="G7" i="1"/>
  <c r="G9" i="1"/>
  <c r="G11" i="1"/>
  <c r="G13" i="1"/>
  <c r="G14" i="1"/>
  <c r="G16" i="1"/>
  <c r="G18" i="1"/>
  <c r="G19" i="1"/>
  <c r="G21" i="1"/>
  <c r="G23" i="1"/>
  <c r="G25" i="1"/>
  <c r="G26" i="1"/>
  <c r="G28" i="1"/>
  <c r="G30" i="1"/>
  <c r="G32" i="1"/>
  <c r="G33" i="1"/>
  <c r="G35" i="1"/>
  <c r="G37" i="1"/>
  <c r="G38" i="1"/>
  <c r="G40" i="1"/>
  <c r="G42" i="1"/>
  <c r="G44" i="1"/>
  <c r="G46" i="1"/>
  <c r="G47" i="1"/>
  <c r="G49" i="1"/>
  <c r="G51" i="1"/>
  <c r="G53" i="1"/>
  <c r="G55" i="1"/>
  <c r="G57" i="1"/>
  <c r="G59" i="1"/>
  <c r="G60" i="1"/>
  <c r="G62" i="1"/>
  <c r="G64" i="1"/>
  <c r="G66" i="1"/>
  <c r="G68" i="1"/>
  <c r="G70" i="1"/>
  <c r="G72" i="1"/>
  <c r="G74" i="1"/>
  <c r="G75" i="1"/>
  <c r="G77" i="1"/>
  <c r="I1544" i="1"/>
  <c r="I1554" i="1"/>
  <c r="I1560" i="1"/>
  <c r="I1573" i="1"/>
  <c r="I1578" i="1"/>
  <c r="I1550" i="1"/>
  <c r="I1567" i="1"/>
  <c r="H1542" i="1"/>
  <c r="I1542" i="1" s="1"/>
  <c r="H1544" i="1"/>
  <c r="H1546" i="1"/>
  <c r="I1546" i="1" s="1"/>
  <c r="G1549" i="1"/>
  <c r="I1549" i="1" s="1"/>
  <c r="G1551" i="1"/>
  <c r="I1551" i="1" s="1"/>
  <c r="G1553" i="1"/>
  <c r="I1553" i="1" s="1"/>
  <c r="G1557" i="1"/>
  <c r="I1557" i="1" s="1"/>
  <c r="G1559" i="1"/>
  <c r="I1559" i="1" s="1"/>
  <c r="G1561" i="1"/>
  <c r="I1561" i="1" s="1"/>
  <c r="G1564" i="1"/>
  <c r="I1564" i="1" s="1"/>
  <c r="G1566" i="1"/>
  <c r="I1566" i="1" s="1"/>
  <c r="G1568" i="1"/>
  <c r="I1568" i="1" s="1"/>
  <c r="G1570" i="1"/>
  <c r="I1570" i="1" s="1"/>
  <c r="G1574" i="1"/>
  <c r="I1574" i="1" s="1"/>
  <c r="G1576" i="1"/>
  <c r="I1576" i="1" s="1"/>
  <c r="G1579" i="1"/>
  <c r="I1579" i="1" s="1"/>
  <c r="G1581" i="1"/>
  <c r="I1581" i="1" s="1"/>
  <c r="H1584" i="1"/>
  <c r="H1588" i="1"/>
  <c r="H1592" i="1"/>
  <c r="H1596" i="1"/>
  <c r="H1600" i="1"/>
  <c r="H1604" i="1"/>
  <c r="H1608" i="1"/>
  <c r="H1612" i="1"/>
  <c r="H1616" i="1"/>
  <c r="H1620" i="1"/>
  <c r="G1623" i="1"/>
  <c r="H1626" i="1"/>
  <c r="D82" i="4"/>
  <c r="F91" i="4"/>
  <c r="E430" i="4"/>
  <c r="H22" i="3"/>
  <c r="H336" i="9"/>
  <c r="E177" i="5"/>
  <c r="J1548" i="1"/>
  <c r="J1550" i="1"/>
  <c r="J1552" i="1"/>
  <c r="J1554" i="1"/>
  <c r="J1558" i="1"/>
  <c r="J1560" i="1"/>
  <c r="J1562" i="1"/>
  <c r="J1565" i="1"/>
  <c r="J1567" i="1"/>
  <c r="J1569" i="1"/>
  <c r="J1573" i="1"/>
  <c r="J1575" i="1"/>
  <c r="J1578" i="1"/>
  <c r="J1580" i="1"/>
  <c r="F273" i="4"/>
  <c r="F309" i="4"/>
  <c r="D308" i="4"/>
  <c r="F361" i="4"/>
  <c r="D5" i="7"/>
  <c r="H34" i="3"/>
  <c r="J1542" i="1"/>
  <c r="J1544" i="1"/>
  <c r="J1546" i="1"/>
  <c r="G1585" i="1"/>
  <c r="G1589" i="1"/>
  <c r="G1593" i="1"/>
  <c r="G1597" i="1"/>
  <c r="G1601" i="1"/>
  <c r="G1605" i="1"/>
  <c r="G1609" i="1"/>
  <c r="G1613" i="1"/>
  <c r="G1617" i="1"/>
  <c r="G1624" i="1"/>
  <c r="G1627" i="1"/>
  <c r="H1630" i="1"/>
  <c r="G1632" i="1"/>
  <c r="G1635" i="1"/>
  <c r="H1638" i="1"/>
  <c r="G1640" i="1"/>
  <c r="G1643" i="1"/>
  <c r="H1646" i="1"/>
  <c r="G1648" i="1"/>
  <c r="G1651" i="1"/>
  <c r="H1654" i="1"/>
  <c r="G1656" i="1"/>
  <c r="G1659" i="1"/>
  <c r="H1662" i="1"/>
  <c r="G1664" i="1"/>
  <c r="G1667" i="1"/>
  <c r="H1670" i="1"/>
  <c r="G1672" i="1"/>
  <c r="G1675" i="1"/>
  <c r="H1678" i="1"/>
  <c r="G1680" i="1"/>
  <c r="G1683" i="1"/>
  <c r="H1686" i="1"/>
  <c r="F106" i="4"/>
  <c r="E640" i="4"/>
  <c r="D634" i="1" s="1"/>
  <c r="E141" i="6"/>
  <c r="I27" i="3"/>
  <c r="F135" i="4"/>
  <c r="D134" i="4"/>
  <c r="G336" i="9"/>
  <c r="F178" i="5"/>
  <c r="D177" i="5"/>
  <c r="F274" i="5"/>
  <c r="D251" i="5"/>
  <c r="D647" i="4"/>
  <c r="G315" i="9"/>
  <c r="G316" i="9"/>
  <c r="E339" i="9"/>
  <c r="B339" i="9" s="1"/>
  <c r="D202" i="4"/>
  <c r="D152" i="4" s="1"/>
  <c r="D262" i="4"/>
  <c r="F278" i="4"/>
  <c r="D321" i="4"/>
  <c r="D373" i="4"/>
  <c r="F427" i="4"/>
  <c r="D430" i="4"/>
  <c r="D466" i="4"/>
  <c r="D536" i="4"/>
  <c r="F578" i="4"/>
  <c r="D584" i="4"/>
  <c r="F636" i="4"/>
  <c r="D135" i="5"/>
  <c r="H315" i="9"/>
  <c r="H316" i="9"/>
  <c r="F36" i="6"/>
  <c r="D35" i="6"/>
  <c r="F122" i="6"/>
  <c r="D114" i="6"/>
  <c r="E37" i="9"/>
  <c r="B37" i="9" s="1"/>
  <c r="B43" i="9"/>
  <c r="H24" i="9"/>
  <c r="G24" i="9"/>
  <c r="F189" i="4"/>
  <c r="F237" i="4"/>
  <c r="F314" i="4"/>
  <c r="F366" i="4"/>
  <c r="F529" i="4"/>
  <c r="F607" i="4"/>
  <c r="F150" i="5"/>
  <c r="E337" i="9"/>
  <c r="B337" i="9" s="1"/>
  <c r="E338" i="9"/>
  <c r="B338" i="9" s="1"/>
  <c r="F219" i="5"/>
  <c r="F277" i="5"/>
  <c r="F5" i="6"/>
  <c r="F130" i="6"/>
  <c r="D129" i="6"/>
  <c r="E33" i="9"/>
  <c r="B33" i="9" s="1"/>
  <c r="D147" i="5"/>
  <c r="D44" i="8"/>
  <c r="B35" i="9"/>
  <c r="B39" i="9"/>
  <c r="H310" i="9"/>
  <c r="G310" i="9"/>
  <c r="E310" i="9" s="1"/>
  <c r="B310" i="9" s="1"/>
  <c r="H309" i="9"/>
  <c r="M228" i="9"/>
  <c r="G309" i="9"/>
  <c r="E309" i="9" s="1"/>
  <c r="B309" i="9" s="1"/>
  <c r="L228"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0" i="9"/>
  <c r="E300" i="9" s="1"/>
  <c r="B300" i="9" s="1"/>
  <c r="G226" i="9"/>
  <c r="E226" i="9" s="1"/>
  <c r="B226" i="9" s="1"/>
  <c r="G222" i="9"/>
  <c r="E222" i="9" s="1"/>
  <c r="B222" i="9" s="1"/>
  <c r="G218" i="9"/>
  <c r="E218" i="9" s="1"/>
  <c r="B218" i="9" s="1"/>
  <c r="G214" i="9"/>
  <c r="E214" i="9" s="1"/>
  <c r="B214" i="9" s="1"/>
  <c r="G180" i="9"/>
  <c r="H179" i="9"/>
  <c r="H308" i="9"/>
  <c r="E308" i="9" s="1"/>
  <c r="B308" i="9" s="1"/>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01" i="9"/>
  <c r="E301" i="9" s="1"/>
  <c r="B301"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B115" i="9"/>
  <c r="E118" i="9"/>
  <c r="B118" i="9" s="1"/>
  <c r="B120" i="9"/>
  <c r="B290" i="9"/>
  <c r="B322" i="9"/>
  <c r="B230" i="9"/>
  <c r="B232" i="9"/>
  <c r="B240" i="9"/>
  <c r="B248" i="9"/>
  <c r="B256" i="9"/>
  <c r="B264" i="9"/>
  <c r="B272" i="9"/>
  <c r="B280" i="9"/>
  <c r="B262" i="9"/>
  <c r="B270" i="9"/>
  <c r="B278" i="9"/>
  <c r="B286" i="9"/>
  <c r="B294" i="9"/>
  <c r="B304" i="9"/>
  <c r="E307" i="9"/>
  <c r="B307" i="9" s="1"/>
  <c r="B318" i="9"/>
  <c r="B244" i="9"/>
  <c r="B252" i="9"/>
  <c r="B260" i="9"/>
  <c r="I33" i="3" l="1"/>
  <c r="D1538" i="1"/>
  <c r="G1540" i="1"/>
  <c r="H1540" i="1"/>
  <c r="E251" i="5"/>
  <c r="I25" i="3" s="1"/>
  <c r="H1256" i="1"/>
  <c r="G1256" i="1"/>
  <c r="E336" i="9"/>
  <c r="B336" i="9" s="1"/>
  <c r="E316" i="9"/>
  <c r="B316" i="9" s="1"/>
  <c r="E6" i="5"/>
  <c r="D1011" i="1" s="1"/>
  <c r="G1012" i="1"/>
  <c r="I22" i="3"/>
  <c r="F12" i="5"/>
  <c r="D1017" i="1"/>
  <c r="H1017" i="1" s="1"/>
  <c r="F7" i="5"/>
  <c r="G1018" i="1"/>
  <c r="H1018" i="1"/>
  <c r="G1017" i="1"/>
  <c r="F228" i="9"/>
  <c r="B228" i="9" s="1"/>
  <c r="G1622" i="1"/>
  <c r="H1622" i="1"/>
  <c r="G1514" i="1"/>
  <c r="H1514" i="1"/>
  <c r="I30" i="3"/>
  <c r="D1510" i="1"/>
  <c r="G642" i="1"/>
  <c r="E360" i="4"/>
  <c r="F164" i="4"/>
  <c r="E152" i="4"/>
  <c r="I18" i="3" s="1"/>
  <c r="H160" i="1"/>
  <c r="G149" i="1"/>
  <c r="H149" i="1"/>
  <c r="F125" i="4"/>
  <c r="D121" i="1"/>
  <c r="E6" i="4"/>
  <c r="D45" i="1"/>
  <c r="D299" i="4"/>
  <c r="H18" i="3"/>
  <c r="C148" i="1"/>
  <c r="E180" i="9"/>
  <c r="B180" i="9" s="1"/>
  <c r="E24" i="9"/>
  <c r="F114" i="6"/>
  <c r="H30" i="3"/>
  <c r="C1510" i="1"/>
  <c r="F466" i="4"/>
  <c r="C460" i="1"/>
  <c r="F321" i="4"/>
  <c r="C316" i="1"/>
  <c r="D141" i="6"/>
  <c r="E315" i="9"/>
  <c r="B315" i="9" s="1"/>
  <c r="D176" i="5"/>
  <c r="H24" i="3"/>
  <c r="F177" i="5"/>
  <c r="C1181" i="1"/>
  <c r="I31" i="3"/>
  <c r="D1537" i="1"/>
  <c r="G346" i="9"/>
  <c r="E346" i="9" s="1"/>
  <c r="H33" i="3"/>
  <c r="C1538" i="1"/>
  <c r="F82" i="4"/>
  <c r="C78" i="1"/>
  <c r="F147" i="5"/>
  <c r="C1152" i="1"/>
  <c r="D69" i="5"/>
  <c r="F373" i="4"/>
  <c r="C368" i="1"/>
  <c r="E179" i="9"/>
  <c r="B179" i="9" s="1"/>
  <c r="K1481" i="9"/>
  <c r="G344" i="9"/>
  <c r="E344" i="9" s="1"/>
  <c r="B344" i="9" s="1"/>
  <c r="I39" i="3"/>
  <c r="C1621" i="1"/>
  <c r="F129" i="6"/>
  <c r="C1525" i="1"/>
  <c r="F584" i="4"/>
  <c r="C578" i="1"/>
  <c r="F430" i="4"/>
  <c r="C424" i="1"/>
  <c r="F647" i="4"/>
  <c r="C641" i="1"/>
  <c r="F134" i="4"/>
  <c r="C130" i="1"/>
  <c r="D360" i="4"/>
  <c r="H19" i="9"/>
  <c r="E19" i="9" s="1"/>
  <c r="B19" i="9" s="1"/>
  <c r="I24" i="3"/>
  <c r="E176" i="5"/>
  <c r="D1180" i="1" s="1"/>
  <c r="D1181" i="1"/>
  <c r="F536" i="4"/>
  <c r="D535" i="4"/>
  <c r="D639" i="4" s="1"/>
  <c r="C530" i="1"/>
  <c r="F202" i="4"/>
  <c r="C198" i="1"/>
  <c r="D417" i="4"/>
  <c r="F308" i="4"/>
  <c r="C303" i="1"/>
  <c r="B207" i="9"/>
  <c r="G343" i="9"/>
  <c r="E343" i="9" s="1"/>
  <c r="H28" i="3"/>
  <c r="F35" i="6"/>
  <c r="C1431" i="1"/>
  <c r="F135" i="5"/>
  <c r="C1140" i="1"/>
  <c r="F262" i="4"/>
  <c r="C258" i="1"/>
  <c r="F251" i="5"/>
  <c r="H25" i="3"/>
  <c r="C1255" i="1"/>
  <c r="D6" i="4"/>
  <c r="E639" i="4"/>
  <c r="D633" i="1" s="1"/>
  <c r="D424" i="1"/>
  <c r="D1255" i="1" l="1"/>
  <c r="H299" i="9"/>
  <c r="D355" i="1"/>
  <c r="E417" i="4"/>
  <c r="D412" i="1" s="1"/>
  <c r="E418" i="4"/>
  <c r="D413" i="1" s="1"/>
  <c r="D148" i="1"/>
  <c r="H148" i="1" s="1"/>
  <c r="E299" i="4"/>
  <c r="E301" i="4" s="1"/>
  <c r="D297" i="1" s="1"/>
  <c r="F152" i="4"/>
  <c r="H121" i="1"/>
  <c r="G121" i="1"/>
  <c r="H45" i="1"/>
  <c r="G45" i="1"/>
  <c r="D2" i="1"/>
  <c r="E422" i="4"/>
  <c r="I17" i="3"/>
  <c r="F639" i="4"/>
  <c r="C633" i="1"/>
  <c r="G578" i="1"/>
  <c r="H578" i="1"/>
  <c r="H1152" i="1"/>
  <c r="G1152" i="1"/>
  <c r="H1255" i="1"/>
  <c r="G1255" i="1"/>
  <c r="G198" i="1"/>
  <c r="H198" i="1"/>
  <c r="H130" i="1"/>
  <c r="G130" i="1"/>
  <c r="G424" i="1"/>
  <c r="H424" i="1"/>
  <c r="H368" i="1"/>
  <c r="G368" i="1"/>
  <c r="H1181" i="1"/>
  <c r="G1181" i="1"/>
  <c r="H460" i="1"/>
  <c r="G460" i="1"/>
  <c r="D300" i="4"/>
  <c r="F6" i="4"/>
  <c r="H17" i="3"/>
  <c r="D422" i="4"/>
  <c r="C2" i="1"/>
  <c r="H1431" i="1"/>
  <c r="G1431" i="1"/>
  <c r="F417" i="4"/>
  <c r="C412" i="1"/>
  <c r="H1621" i="1"/>
  <c r="G1621" i="1"/>
  <c r="H11" i="3"/>
  <c r="H1538" i="1"/>
  <c r="G1538" i="1"/>
  <c r="F176" i="5"/>
  <c r="C1180" i="1"/>
  <c r="G1140" i="1"/>
  <c r="H1140" i="1"/>
  <c r="G303" i="1"/>
  <c r="H303" i="1"/>
  <c r="D418" i="4"/>
  <c r="F360" i="4"/>
  <c r="C355" i="1"/>
  <c r="H1525" i="1"/>
  <c r="G1525" i="1"/>
  <c r="G78" i="1"/>
  <c r="H78" i="1"/>
  <c r="B346" i="9"/>
  <c r="E345" i="9"/>
  <c r="I10" i="3" s="1"/>
  <c r="F141" i="6"/>
  <c r="H31" i="3"/>
  <c r="C1537" i="1"/>
  <c r="B24" i="9"/>
  <c r="D423" i="4"/>
  <c r="D301" i="4"/>
  <c r="F299" i="4"/>
  <c r="C295" i="1"/>
  <c r="H258" i="1"/>
  <c r="G258" i="1"/>
  <c r="D640" i="4"/>
  <c r="F535" i="4"/>
  <c r="C529" i="1"/>
  <c r="E342" i="9"/>
  <c r="B343" i="9"/>
  <c r="H530" i="1"/>
  <c r="G530" i="1"/>
  <c r="H641" i="1"/>
  <c r="G641" i="1"/>
  <c r="F69" i="5"/>
  <c r="H23" i="3"/>
  <c r="C1074" i="1"/>
  <c r="D6" i="5"/>
  <c r="H316" i="1"/>
  <c r="G316" i="1"/>
  <c r="H1510" i="1"/>
  <c r="G1510" i="1"/>
  <c r="G348" i="9"/>
  <c r="E348" i="9" s="1"/>
  <c r="G148" i="1" l="1"/>
  <c r="E300" i="4"/>
  <c r="D296" i="1" s="1"/>
  <c r="D295" i="1"/>
  <c r="G295" i="1" s="1"/>
  <c r="E423" i="4"/>
  <c r="E644" i="4" s="1"/>
  <c r="E643" i="4"/>
  <c r="D637" i="1" s="1"/>
  <c r="D417" i="1"/>
  <c r="G1074" i="1"/>
  <c r="H1074" i="1"/>
  <c r="H1537" i="1"/>
  <c r="G1537" i="1"/>
  <c r="H9" i="3"/>
  <c r="D424" i="4"/>
  <c r="F422" i="4"/>
  <c r="D643" i="4"/>
  <c r="C417" i="1"/>
  <c r="E347" i="9"/>
  <c r="B348" i="9"/>
  <c r="F301" i="4"/>
  <c r="C297" i="1"/>
  <c r="H1180" i="1"/>
  <c r="G1180" i="1"/>
  <c r="F300" i="4"/>
  <c r="C296" i="1"/>
  <c r="H529" i="1"/>
  <c r="G529" i="1"/>
  <c r="D644" i="4"/>
  <c r="D425" i="4"/>
  <c r="C418" i="1"/>
  <c r="G20" i="9"/>
  <c r="H355" i="1"/>
  <c r="G355" i="1"/>
  <c r="H295" i="1"/>
  <c r="H633" i="1"/>
  <c r="G633" i="1"/>
  <c r="N3" i="9"/>
  <c r="I11" i="3"/>
  <c r="H2" i="1"/>
  <c r="G2" i="1"/>
  <c r="G306" i="9"/>
  <c r="E306" i="9" s="1"/>
  <c r="B306" i="9" s="1"/>
  <c r="G299" i="9"/>
  <c r="E299" i="9" s="1"/>
  <c r="F6" i="5"/>
  <c r="C1011" i="1"/>
  <c r="F640" i="4"/>
  <c r="C634" i="1"/>
  <c r="F418" i="4"/>
  <c r="C413" i="1"/>
  <c r="G412" i="1"/>
  <c r="H412" i="1"/>
  <c r="D418" i="1" l="1"/>
  <c r="G418" i="1" s="1"/>
  <c r="H20" i="9"/>
  <c r="E20" i="9" s="1"/>
  <c r="B20" i="9" s="1"/>
  <c r="E425" i="4"/>
  <c r="D420" i="1" s="1"/>
  <c r="E424" i="4"/>
  <c r="D419" i="1" s="1"/>
  <c r="F423" i="4"/>
  <c r="H8" i="3"/>
  <c r="G1011" i="1"/>
  <c r="H1011" i="1"/>
  <c r="H418" i="1"/>
  <c r="G634" i="1"/>
  <c r="H634" i="1"/>
  <c r="E646" i="4"/>
  <c r="D638" i="1"/>
  <c r="E645" i="4"/>
  <c r="F424" i="4"/>
  <c r="C419" i="1"/>
  <c r="C420" i="1"/>
  <c r="H296" i="1"/>
  <c r="G296" i="1"/>
  <c r="H297" i="1"/>
  <c r="G297" i="1"/>
  <c r="G417" i="1"/>
  <c r="H417" i="1"/>
  <c r="K3" i="9"/>
  <c r="I9" i="3"/>
  <c r="B299" i="9"/>
  <c r="H413" i="1"/>
  <c r="G413" i="1"/>
  <c r="D646" i="4"/>
  <c r="F644" i="4"/>
  <c r="C638" i="1"/>
  <c r="D645" i="4"/>
  <c r="F643" i="4"/>
  <c r="C637" i="1"/>
  <c r="F425" i="4" l="1"/>
  <c r="H637" i="1"/>
  <c r="G637" i="1"/>
  <c r="F646" i="4"/>
  <c r="D650" i="4"/>
  <c r="C640" i="1"/>
  <c r="G419" i="1"/>
  <c r="H419" i="1"/>
  <c r="E650" i="4"/>
  <c r="D640" i="1"/>
  <c r="D649" i="4"/>
  <c r="F645" i="4"/>
  <c r="C639" i="1"/>
  <c r="G638" i="1"/>
  <c r="H638" i="1"/>
  <c r="H420" i="1"/>
  <c r="G420" i="1"/>
  <c r="E649" i="4"/>
  <c r="D639" i="1"/>
  <c r="M3" i="9"/>
  <c r="H334" i="9" l="1"/>
  <c r="G334" i="9"/>
  <c r="F650" i="4"/>
  <c r="H20" i="3"/>
  <c r="C644" i="1"/>
  <c r="H19" i="3"/>
  <c r="F649" i="4"/>
  <c r="C643" i="1"/>
  <c r="G297" i="9"/>
  <c r="E297" i="9" s="1"/>
  <c r="B297" i="9" s="1"/>
  <c r="I19" i="3"/>
  <c r="D643" i="1"/>
  <c r="H639" i="1"/>
  <c r="G639" i="1"/>
  <c r="I20" i="3"/>
  <c r="D644" i="1"/>
  <c r="G640" i="1"/>
  <c r="H640" i="1"/>
  <c r="E334" i="9" l="1"/>
  <c r="B334" i="9" s="1"/>
  <c r="H643" i="1"/>
  <c r="G643" i="1"/>
  <c r="H7" i="3"/>
  <c r="E298" i="9"/>
  <c r="I8" i="3" s="1"/>
  <c r="H644" i="1"/>
  <c r="G644" i="1"/>
  <c r="J3" i="9" l="1"/>
  <c r="G295" i="9" l="1"/>
  <c r="L293" i="9"/>
  <c r="F293" i="9" s="1"/>
  <c r="H295" i="9"/>
  <c r="H18" i="9"/>
  <c r="K10" i="9"/>
  <c r="J7" i="9"/>
  <c r="G16" i="9"/>
  <c r="K6" i="9"/>
  <c r="H22" i="9"/>
  <c r="G18" i="9"/>
  <c r="M15" i="9"/>
  <c r="I12" i="9"/>
  <c r="H21" i="9"/>
  <c r="I17" i="9"/>
  <c r="J11" i="9"/>
  <c r="I8" i="9"/>
  <c r="J9" i="9"/>
  <c r="H15" i="9"/>
  <c r="J6" i="9"/>
  <c r="I11" i="9"/>
  <c r="H17" i="9"/>
  <c r="J8" i="9"/>
  <c r="I13" i="9"/>
  <c r="I9" i="9"/>
  <c r="G15" i="9"/>
  <c r="K8" i="9"/>
  <c r="J13" i="9"/>
  <c r="K5" i="9"/>
  <c r="J10" i="9"/>
  <c r="M16" i="9"/>
  <c r="G22" i="9"/>
  <c r="K7" i="9"/>
  <c r="J12" i="9"/>
  <c r="J5" i="9"/>
  <c r="L16" i="9"/>
  <c r="I7" i="9"/>
  <c r="K13" i="9"/>
  <c r="J17" i="9"/>
  <c r="I6" i="9"/>
  <c r="K12" i="9"/>
  <c r="G17" i="9"/>
  <c r="K9" i="9"/>
  <c r="L15" i="9"/>
  <c r="G21" i="9"/>
  <c r="I5" i="9"/>
  <c r="K11" i="9"/>
  <c r="H16" i="9"/>
  <c r="F15" i="9" l="1"/>
  <c r="E10" i="9"/>
  <c r="B10" i="9" s="1"/>
  <c r="E21" i="9"/>
  <c r="B21" i="9" s="1"/>
  <c r="F16" i="9"/>
  <c r="E22" i="9"/>
  <c r="B22" i="9" s="1"/>
  <c r="E9" i="9"/>
  <c r="B9" i="9" s="1"/>
  <c r="E11" i="9"/>
  <c r="B11" i="9" s="1"/>
  <c r="E8" i="9"/>
  <c r="B8" i="9" s="1"/>
  <c r="E7" i="9"/>
  <c r="B7" i="9" s="1"/>
  <c r="E17" i="9"/>
  <c r="B17" i="9" s="1"/>
  <c r="E15" i="9"/>
  <c r="F14" i="9"/>
  <c r="E295" i="9"/>
  <c r="E23" i="9" s="1"/>
  <c r="I7" i="3" s="1"/>
  <c r="E6" i="9"/>
  <c r="B6" i="9" s="1"/>
  <c r="E13" i="9"/>
  <c r="B13" i="9" s="1"/>
  <c r="E16" i="9"/>
  <c r="B16" i="9" s="1"/>
  <c r="E18" i="9"/>
  <c r="B18" i="9" s="1"/>
  <c r="B293" i="9"/>
  <c r="F23" i="9"/>
  <c r="E12" i="9"/>
  <c r="B12" i="9" s="1"/>
  <c r="E5" i="9"/>
  <c r="B15" i="9" l="1"/>
  <c r="F3" i="9"/>
  <c r="B295" i="9"/>
  <c r="E14" i="9"/>
  <c r="I13" i="3" s="1"/>
  <c r="E4" i="9"/>
  <c r="B5" i="9"/>
  <c r="E3" i="9" l="1"/>
</calcChain>
</file>

<file path=xl/sharedStrings.xml><?xml version="1.0" encoding="utf-8"?>
<sst xmlns="http://schemas.openxmlformats.org/spreadsheetml/2006/main" count="4733" uniqueCount="3656">
  <si>
    <t>Obveznik:</t>
  </si>
  <si>
    <t>23376 - ŠKOLA ZA PRIMIJENJENU UMJETNOST U RIJECI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</si>
  <si>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</si>
  <si>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</si>
  <si>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</si>
  <si>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</si>
  <si>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</si>
  <si>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</si>
  <si>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</si>
  <si>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</si>
  <si>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</si>
  <si>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</si>
  <si>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</si>
  <si>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</si>
  <si>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</si>
  <si>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</si>
  <si>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</si>
  <si>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</si>
  <si>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</si>
  <si>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</si>
  <si>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</si>
  <si>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</si>
  <si>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</si>
  <si>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</si>
  <si>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</si>
  <si>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</si>
  <si>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</si>
  <si>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</si>
  <si>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</si>
  <si>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</si>
  <si>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</si>
  <si>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</si>
  <si>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</si>
  <si>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</si>
  <si>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</si>
  <si>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</si>
  <si>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</si>
  <si>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</si>
  <si>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</si>
  <si>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</si>
  <si>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</si>
  <si>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</si>
  <si>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</si>
  <si>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</si>
  <si>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</si>
  <si>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</si>
  <si>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</si>
  <si>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</si>
  <si>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</si>
  <si>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</si>
  <si>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</si>
  <si>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</si>
  <si>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</si>
  <si>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</si>
  <si>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</si>
  <si>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</si>
  <si>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</si>
  <si>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</si>
  <si>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</si>
  <si>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</si>
  <si>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</si>
  <si>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</si>
  <si>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</si>
  <si>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</si>
  <si>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</si>
  <si>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</si>
  <si>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</si>
  <si>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</si>
  <si>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</si>
  <si>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</si>
  <si>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</si>
  <si>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</si>
  <si>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</si>
  <si>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</si>
  <si>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</si>
  <si>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</si>
  <si>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</si>
  <si>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</si>
  <si>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</si>
  <si>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</si>
  <si>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</si>
  <si>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</si>
  <si>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</si>
  <si>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</si>
  <si>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</si>
  <si>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</si>
  <si>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</si>
  <si>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</si>
  <si>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</si>
  <si>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</si>
  <si>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</si>
  <si>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</si>
  <si>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</si>
  <si>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</si>
  <si>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</si>
  <si>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</si>
  <si>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</si>
  <si>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</si>
  <si>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</si>
  <si>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</si>
  <si>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</si>
  <si>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</si>
  <si>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</si>
  <si>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</si>
  <si>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</si>
  <si>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</si>
  <si>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</si>
  <si>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</si>
  <si>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</si>
  <si>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</si>
  <si>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</si>
  <si>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</si>
  <si>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</si>
  <si>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</si>
  <si>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</si>
  <si>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</si>
  <si>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</si>
  <si>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</si>
  <si>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</si>
  <si>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</si>
  <si>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</si>
  <si>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</si>
  <si>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</si>
  <si>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</si>
  <si>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</si>
  <si>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</si>
  <si>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</si>
  <si>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</si>
  <si>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</si>
  <si>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</si>
  <si>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</si>
  <si>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</si>
  <si>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</si>
  <si>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</si>
  <si>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</si>
  <si>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</si>
  <si>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</si>
  <si>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</si>
  <si>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</si>
  <si>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</si>
  <si>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</si>
  <si>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</si>
  <si>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</si>
  <si>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</si>
  <si>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</si>
  <si>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</si>
  <si>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</si>
  <si>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</si>
  <si>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</si>
  <si>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</si>
  <si>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</si>
  <si>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</si>
  <si>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</si>
  <si>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</si>
  <si>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</si>
  <si>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</si>
  <si>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</si>
  <si>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</si>
  <si>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</si>
  <si>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</si>
  <si>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</si>
  <si>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</si>
  <si>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</si>
  <si>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</si>
  <si>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</si>
  <si>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</si>
  <si>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</si>
  <si>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</si>
  <si>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</si>
  <si>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</si>
  <si>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</si>
  <si>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</si>
  <si>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</si>
  <si>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</si>
  <si>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</si>
  <si>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</si>
  <si>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</si>
  <si>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</si>
  <si>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</si>
  <si>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</si>
  <si>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</si>
  <si>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</si>
  <si>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</si>
  <si>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</si>
  <si>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</si>
  <si>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</si>
  <si>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</si>
  <si>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</si>
  <si>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</si>
  <si>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</si>
  <si>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</si>
  <si>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</si>
  <si>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</si>
  <si>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</si>
  <si>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</si>
  <si>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</si>
  <si>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</si>
  <si>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</si>
  <si>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</si>
  <si>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</si>
  <si>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</si>
  <si>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</si>
  <si>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</si>
  <si>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</si>
  <si>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</si>
  <si>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</si>
  <si>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</si>
  <si>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</si>
  <si>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</si>
  <si>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</si>
  <si>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</si>
  <si>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</si>
  <si>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</si>
  <si>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</si>
  <si>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</si>
  <si>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</si>
  <si>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</si>
  <si>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</si>
  <si>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</si>
  <si>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</si>
  <si>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</si>
  <si>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</si>
  <si>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</si>
  <si>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</si>
  <si>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</si>
  <si>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</si>
  <si>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</si>
  <si>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</si>
  <si>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</si>
  <si>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</si>
  <si>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</si>
  <si>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</si>
  <si>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</si>
  <si>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</si>
  <si>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</si>
  <si>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</si>
  <si>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</si>
  <si>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</si>
  <si>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</si>
  <si>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</si>
  <si>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</si>
  <si>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</si>
  <si>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</si>
  <si>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</si>
  <si>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</si>
  <si>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</si>
  <si>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</si>
  <si>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</si>
  <si>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</si>
  <si>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</si>
  <si>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</si>
  <si>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</si>
  <si>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</si>
  <si>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</si>
  <si>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</si>
  <si>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</si>
  <si>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</si>
  <si>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</si>
  <si>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</si>
  <si>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</si>
  <si>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</si>
  <si>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</si>
  <si>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</si>
  <si>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</si>
  <si>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</si>
  <si>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</si>
  <si>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</si>
  <si>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</si>
  <si>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</si>
  <si>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</si>
  <si>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</si>
  <si>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</si>
  <si>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</si>
  <si>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</si>
  <si>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</si>
  <si>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</si>
  <si>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</si>
  <si>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</si>
  <si>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</si>
  <si>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</si>
  <si>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</si>
  <si>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</si>
  <si>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</si>
  <si>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</si>
  <si>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</si>
  <si>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</si>
  <si>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</si>
  <si>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</si>
  <si>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</si>
  <si>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</si>
  <si>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</si>
  <si>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</si>
  <si>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</si>
  <si>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</si>
  <si>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</si>
  <si>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</si>
  <si>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</si>
  <si>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</si>
  <si>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</si>
  <si>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</si>
  <si>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</si>
  <si>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</si>
  <si>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</si>
  <si>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</si>
  <si>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</si>
  <si>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</si>
  <si>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</si>
  <si>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</si>
  <si>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</si>
  <si>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</si>
  <si>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</si>
  <si>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</si>
  <si>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</si>
  <si>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</si>
  <si>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</si>
  <si>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</si>
  <si>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</si>
  <si>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</si>
  <si>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</si>
  <si>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</si>
  <si>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</si>
  <si>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</si>
  <si>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</si>
  <si>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</si>
  <si>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</si>
  <si>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</si>
  <si>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</si>
  <si>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</si>
  <si>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</si>
  <si>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</si>
  <si>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</si>
  <si>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</si>
  <si>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</si>
  <si>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</si>
  <si>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</si>
  <si>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</si>
  <si>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</si>
  <si>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</si>
  <si>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</si>
  <si>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</si>
  <si>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</si>
  <si>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</si>
  <si>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</si>
  <si>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</si>
  <si>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</si>
  <si>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</si>
  <si>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</si>
  <si>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</si>
  <si>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</si>
  <si>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</si>
  <si>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</si>
  <si>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</si>
  <si>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</si>
  <si>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</si>
  <si>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</si>
  <si>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</si>
  <si>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</si>
  <si>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</si>
  <si>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</si>
  <si>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</si>
  <si>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</si>
  <si>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</si>
  <si>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</si>
  <si>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</si>
  <si>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</si>
  <si>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</si>
  <si>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</si>
  <si>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</si>
  <si>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</si>
  <si>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</si>
  <si>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</si>
  <si>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</si>
  <si>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</si>
  <si>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</si>
  <si>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</si>
  <si>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</si>
  <si>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</si>
  <si>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</si>
  <si>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</si>
  <si>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</si>
  <si>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</si>
  <si>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</si>
  <si>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</si>
  <si>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</si>
  <si>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</si>
  <si>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</si>
  <si>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</si>
  <si>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</si>
  <si>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</si>
  <si>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</si>
  <si>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</si>
  <si>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</si>
  <si>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</si>
  <si>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</si>
  <si>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</si>
  <si>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</si>
  <si>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</si>
  <si>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</si>
  <si>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</si>
  <si>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</si>
  <si>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</si>
  <si>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</si>
  <si>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</si>
  <si>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</si>
  <si>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</si>
  <si>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</si>
  <si>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</si>
  <si>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</si>
  <si>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</si>
  <si>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</si>
  <si>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</si>
  <si>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</si>
  <si>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</si>
  <si>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</si>
  <si>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</si>
  <si>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</si>
  <si>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</si>
  <si>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</si>
  <si>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</si>
  <si>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</si>
  <si>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</si>
  <si>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</si>
  <si>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</si>
  <si>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</si>
  <si>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</si>
  <si>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</si>
  <si>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</si>
  <si>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</si>
  <si>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</si>
  <si>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</si>
  <si>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</si>
  <si>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</si>
  <si>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</si>
  <si>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</si>
  <si>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</si>
  <si>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</si>
  <si>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</si>
  <si>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</si>
  <si>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</si>
  <si>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</si>
  <si>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</si>
  <si>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</si>
  <si>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</si>
  <si>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</si>
  <si>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</si>
  <si>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</si>
  <si>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</si>
  <si>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</si>
  <si>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</si>
  <si>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</si>
  <si>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</si>
  <si>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</si>
  <si>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</si>
  <si>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</si>
  <si>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</si>
  <si>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</si>
  <si>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</si>
  <si>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</si>
  <si>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</si>
  <si>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</si>
  <si>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</si>
  <si>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</si>
  <si>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</si>
  <si>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</si>
  <si>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</si>
  <si>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</si>
  <si>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</si>
  <si>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</si>
  <si>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</si>
  <si>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</si>
  <si>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</si>
  <si>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</si>
  <si>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</si>
  <si>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</si>
  <si>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</si>
  <si>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</si>
  <si>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</si>
  <si>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</si>
  <si>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</si>
  <si>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</si>
  <si>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</si>
  <si>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</si>
  <si>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</si>
  <si>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</si>
  <si>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</si>
  <si>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</si>
  <si>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</si>
  <si>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</si>
  <si>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</si>
  <si>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</si>
  <si>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</si>
  <si>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</si>
  <si>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</si>
  <si>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</si>
  <si>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</si>
  <si>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</si>
  <si>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</si>
  <si>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</si>
  <si>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</si>
  <si>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</si>
  <si>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</si>
  <si>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</si>
  <si>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</si>
  <si>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</si>
  <si>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</si>
  <si>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</si>
  <si>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</si>
  <si>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</si>
  <si>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</si>
  <si>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</si>
  <si>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</si>
  <si>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</si>
  <si>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</si>
  <si>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</si>
  <si>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</si>
  <si>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</si>
  <si>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</si>
  <si>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</si>
  <si>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</si>
  <si>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</si>
  <si>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</si>
  <si>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</si>
  <si>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</si>
  <si>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</si>
  <si>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</si>
  <si>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</si>
  <si>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</si>
  <si>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</si>
  <si>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</si>
  <si>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</si>
  <si>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</si>
  <si>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</si>
  <si>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</si>
  <si>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</si>
  <si>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</si>
  <si>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</si>
  <si>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</si>
  <si>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</si>
  <si>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</si>
  <si>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</si>
  <si>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</si>
  <si>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</si>
  <si>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</si>
  <si>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</si>
  <si>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</si>
  <si>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</si>
  <si>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</si>
  <si>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</si>
  <si>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</si>
  <si>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</si>
  <si>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</si>
  <si>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</si>
  <si>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</si>
  <si>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</si>
  <si>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</si>
  <si>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</si>
  <si>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</si>
  <si>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</si>
  <si>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</si>
  <si>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</si>
  <si>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</si>
  <si>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</si>
  <si>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</si>
  <si>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</si>
  <si>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</si>
  <si>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</si>
  <si>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</si>
  <si>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</si>
  <si>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</si>
  <si>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</si>
  <si>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</si>
  <si>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</si>
  <si>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</si>
  <si>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</si>
  <si>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</si>
  <si>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</si>
  <si>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</si>
  <si>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</si>
  <si>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</si>
  <si>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</si>
  <si>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</si>
  <si>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</si>
  <si>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</si>
  <si>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</si>
  <si>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</si>
  <si>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</si>
  <si>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</si>
  <si>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</si>
  <si>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</si>
  <si>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</si>
  <si>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</si>
  <si>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</si>
  <si>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</si>
  <si>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</si>
  <si>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</si>
  <si>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</si>
  <si>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</si>
  <si>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</si>
  <si>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</si>
  <si>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</si>
  <si>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</si>
  <si>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</si>
  <si>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</si>
  <si>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</si>
  <si>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</si>
  <si>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</si>
  <si>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</si>
  <si>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</si>
  <si>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</si>
  <si>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</si>
  <si>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</si>
  <si>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</si>
  <si>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</si>
  <si>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</si>
  <si>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</si>
  <si>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</si>
  <si>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</si>
  <si>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</si>
  <si>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</si>
  <si>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</si>
  <si>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</si>
  <si>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</si>
  <si>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</si>
  <si>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</si>
  <si>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</si>
  <si>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</si>
  <si>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</si>
  <si>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</si>
  <si>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</si>
  <si>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</si>
  <si>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</si>
  <si>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</si>
  <si>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</si>
  <si>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</si>
  <si>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</si>
  <si>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</si>
  <si>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</si>
  <si>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</si>
  <si>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</si>
  <si>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</si>
  <si>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</si>
  <si>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</si>
  <si>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</si>
  <si>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</si>
  <si>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</si>
  <si>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</si>
  <si>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</si>
  <si>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</si>
  <si>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</si>
  <si>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</si>
  <si>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</si>
  <si>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</si>
  <si>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</si>
  <si>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</si>
  <si>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</si>
  <si>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</si>
  <si>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</si>
  <si>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</si>
  <si>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</si>
  <si>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</si>
  <si>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</si>
  <si>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</si>
  <si>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</si>
  <si>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</si>
  <si>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</si>
  <si>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</si>
  <si>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</si>
  <si>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</si>
  <si>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</si>
  <si>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</si>
  <si>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</si>
  <si>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</si>
  <si>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</si>
  <si>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</si>
  <si>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</si>
  <si>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</si>
  <si>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</si>
  <si>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</si>
  <si>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</si>
  <si>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</si>
  <si>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</si>
  <si>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</si>
  <si>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</si>
  <si>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</si>
  <si>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</si>
  <si>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</si>
  <si>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</si>
  <si>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</si>
  <si>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</si>
  <si>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</si>
  <si>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</si>
  <si>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</si>
  <si>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</si>
  <si>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</si>
  <si>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</si>
  <si>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</si>
  <si>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</si>
  <si>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</si>
  <si>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</si>
  <si>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</si>
  <si>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</si>
  <si>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</si>
  <si>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</si>
  <si>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</si>
  <si>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</si>
  <si>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</si>
  <si>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</si>
  <si>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</si>
  <si>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</si>
  <si>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</si>
  <si>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</si>
  <si>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</si>
  <si>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</si>
  <si>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</si>
  <si>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</si>
  <si>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</si>
  <si>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</si>
  <si>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</si>
  <si>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</si>
  <si>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</si>
  <si>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</si>
  <si>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</si>
  <si>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</si>
  <si>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</si>
  <si>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</si>
  <si>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</si>
  <si>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</si>
  <si>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</si>
  <si>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</si>
  <si>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</si>
  <si>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</si>
  <si>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</si>
  <si>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</si>
  <si>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</si>
  <si>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</si>
  <si>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</si>
  <si>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</si>
  <si>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</si>
  <si>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</si>
  <si>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</si>
  <si>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</si>
  <si>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</si>
  <si>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</si>
  <si>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</si>
  <si>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</si>
  <si>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</si>
  <si>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</si>
  <si>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</si>
  <si>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</si>
  <si>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</si>
  <si>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</si>
  <si>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</si>
  <si>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</si>
  <si>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</si>
  <si>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</si>
  <si>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</si>
  <si>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</si>
  <si>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</si>
  <si>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</si>
  <si>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</si>
  <si>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</si>
  <si>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</si>
  <si>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</si>
  <si>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</si>
  <si>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</si>
  <si>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</si>
  <si>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</si>
  <si>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</si>
  <si>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</si>
  <si>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</si>
  <si>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</si>
  <si>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</si>
  <si>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</si>
  <si>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</si>
  <si>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</si>
  <si>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</si>
  <si>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</si>
  <si>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</si>
  <si>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</si>
  <si>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</si>
  <si>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</si>
  <si>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</si>
  <si>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</si>
  <si>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</si>
  <si>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</si>
  <si>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</si>
  <si>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</si>
  <si>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</si>
  <si>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</si>
  <si>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</si>
  <si>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</si>
  <si>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</si>
  <si>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</si>
  <si>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</si>
  <si>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</si>
  <si>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</si>
  <si>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</si>
  <si>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</si>
  <si>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</si>
  <si>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</si>
  <si>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</si>
  <si>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</si>
  <si>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</si>
  <si>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</si>
  <si>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</si>
  <si>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</si>
  <si>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</si>
  <si>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</si>
  <si>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</si>
  <si>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</si>
  <si>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</si>
  <si>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</si>
  <si>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</si>
  <si>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</si>
  <si>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</si>
  <si>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</si>
  <si>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</si>
  <si>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</si>
  <si>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</si>
  <si>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</si>
  <si>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</si>
  <si>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</si>
  <si>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</si>
  <si>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</si>
  <si>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</si>
  <si>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</si>
  <si>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</si>
  <si>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</si>
  <si>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</si>
  <si>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</si>
  <si>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</si>
  <si>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</si>
  <si>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</si>
  <si>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</si>
  <si>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</si>
  <si>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</si>
  <si>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</si>
  <si>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</si>
  <si>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</si>
  <si>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</si>
  <si>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</si>
  <si>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</si>
  <si>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</si>
  <si>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</si>
  <si>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</si>
  <si>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</si>
  <si>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</si>
  <si>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</si>
  <si>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</si>
  <si>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</si>
  <si>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</si>
  <si>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</si>
  <si>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</si>
  <si>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</si>
  <si>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</si>
  <si>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</si>
  <si>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</si>
  <si>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</si>
  <si>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</si>
  <si>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</si>
  <si>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</si>
  <si>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</si>
  <si>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</si>
  <si>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</si>
  <si>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</si>
  <si>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</si>
  <si>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</si>
  <si>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</si>
  <si>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</si>
  <si>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</si>
  <si>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</si>
  <si>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</si>
  <si>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</si>
  <si>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</si>
  <si>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</si>
  <si>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</si>
  <si>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</si>
  <si>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</si>
  <si>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</si>
  <si>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</si>
  <si>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</si>
  <si>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</si>
  <si>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</si>
  <si>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</si>
  <si>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</si>
  <si>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</si>
  <si>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</si>
  <si>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</si>
  <si>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</si>
  <si>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</si>
  <si>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</si>
  <si>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</si>
  <si>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</si>
  <si>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</si>
  <si>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</si>
  <si>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</si>
  <si>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</si>
  <si>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</si>
  <si>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</si>
  <si>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</si>
  <si>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</si>
  <si>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</si>
  <si>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</si>
  <si>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</si>
  <si>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</si>
  <si>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</si>
  <si>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</si>
  <si>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</si>
  <si>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</si>
  <si>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</si>
  <si>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</si>
  <si>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</si>
  <si>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</si>
  <si>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</si>
  <si>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</si>
  <si>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</si>
  <si>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</si>
  <si>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</si>
  <si>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</si>
  <si>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</si>
  <si>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</si>
  <si>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</si>
  <si>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</si>
  <si>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</si>
  <si>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</si>
  <si>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</si>
  <si>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</si>
  <si>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</si>
  <si>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</si>
  <si>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</si>
  <si>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</si>
  <si>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</si>
  <si>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</si>
  <si>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</si>
  <si>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</si>
  <si>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</si>
  <si>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</si>
  <si>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</si>
  <si>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</si>
  <si>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</si>
  <si>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</si>
  <si>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</si>
  <si>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</si>
  <si>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</si>
  <si>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</si>
  <si>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</si>
  <si>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</si>
  <si>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</si>
  <si>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</si>
  <si>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</si>
  <si>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</si>
  <si>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</si>
  <si>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</si>
  <si>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</si>
  <si>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</si>
  <si>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</si>
  <si>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</si>
  <si>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</si>
  <si>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</si>
  <si>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</si>
  <si>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</si>
  <si>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</si>
  <si>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</si>
  <si>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</si>
  <si>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</si>
  <si>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</si>
  <si>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</si>
  <si>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</si>
  <si>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</si>
  <si>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</si>
  <si>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</si>
  <si>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</si>
  <si>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</si>
  <si>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</si>
  <si>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</si>
  <si>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</si>
  <si>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</si>
  <si>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</si>
  <si>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</si>
  <si>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</si>
  <si>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</si>
  <si>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</si>
  <si>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</si>
  <si>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</si>
  <si>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</si>
  <si>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</si>
  <si>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</si>
  <si>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</si>
  <si>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</si>
  <si>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</si>
  <si>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</si>
  <si>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</si>
  <si>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</si>
  <si>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</si>
  <si>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</si>
  <si>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</si>
  <si>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</si>
  <si>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</si>
  <si>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</si>
  <si>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</si>
  <si>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</si>
  <si>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</si>
  <si>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</si>
  <si>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</si>
  <si>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</si>
  <si>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</si>
  <si>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</si>
  <si>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</si>
  <si>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</si>
  <si>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</si>
  <si>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</si>
  <si>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</si>
  <si>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</si>
  <si>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</si>
  <si>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</si>
  <si>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</si>
  <si>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</si>
  <si>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</si>
  <si>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</si>
  <si>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</si>
  <si>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</si>
  <si>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</si>
  <si>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</si>
  <si>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</si>
  <si>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</si>
  <si>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</si>
  <si>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</si>
  <si>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</si>
  <si>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</si>
  <si>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</si>
  <si>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</si>
  <si>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</si>
  <si>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</si>
  <si>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</si>
  <si>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</si>
  <si>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</si>
  <si>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</si>
  <si>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</si>
  <si>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</si>
  <si>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</si>
  <si>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</si>
  <si>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</si>
  <si>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</si>
  <si>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</si>
  <si>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</si>
  <si>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</si>
  <si>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</si>
  <si>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</si>
  <si>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</si>
  <si>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</si>
  <si>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</si>
  <si>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</si>
  <si>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</si>
  <si>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</si>
  <si>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</si>
  <si>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</si>
  <si>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</si>
  <si>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</si>
  <si>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</si>
  <si>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</si>
  <si>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</si>
  <si>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</si>
  <si>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</si>
  <si>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</si>
  <si>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</si>
  <si>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</si>
  <si>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</si>
  <si>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</si>
  <si>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</si>
  <si>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</si>
  <si>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</si>
  <si>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</si>
  <si>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</si>
  <si>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</si>
  <si>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</si>
  <si>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</si>
  <si>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</si>
  <si>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</si>
  <si>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</si>
  <si>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</si>
  <si>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</si>
  <si>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</si>
  <si>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</si>
  <si>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</si>
  <si>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</si>
  <si>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</si>
  <si>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</si>
  <si>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</si>
  <si>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</si>
  <si>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</si>
  <si>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</si>
  <si>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</si>
  <si>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</si>
  <si>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</si>
  <si>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</si>
  <si>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</si>
  <si>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</si>
  <si>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</si>
  <si>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</si>
  <si>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</si>
  <si>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</si>
  <si>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</si>
  <si>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</si>
  <si>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</si>
  <si>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</si>
  <si>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</si>
  <si>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</si>
  <si>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</si>
  <si>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</si>
  <si>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</si>
  <si>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</si>
  <si>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</si>
  <si>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</si>
  <si>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</si>
  <si>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</si>
  <si>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</si>
  <si>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</si>
  <si>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</si>
  <si>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</si>
  <si>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</si>
  <si>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</si>
  <si>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</si>
  <si>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</si>
  <si>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</si>
  <si>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</si>
  <si>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</si>
  <si>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</si>
  <si>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</si>
  <si>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</si>
  <si>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</si>
  <si>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</si>
  <si>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</si>
  <si>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</si>
  <si>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</si>
  <si>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</si>
  <si>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</si>
  <si>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</si>
  <si>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</si>
  <si>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</si>
  <si>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</si>
  <si>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</si>
  <si>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</si>
  <si>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</si>
  <si>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</si>
  <si>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</si>
  <si>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</si>
  <si>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</si>
  <si>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</si>
  <si>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</si>
  <si>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</si>
  <si>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</si>
  <si>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</si>
  <si>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</si>
  <si>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</si>
  <si>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</si>
  <si>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</si>
  <si>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</si>
  <si>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</si>
  <si>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</si>
  <si>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</si>
  <si>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</si>
  <si>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</si>
  <si>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</si>
  <si>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</si>
  <si>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</si>
  <si>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</si>
  <si>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</si>
  <si>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</si>
  <si>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</si>
  <si>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</si>
  <si>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</si>
  <si>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</si>
  <si>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</si>
  <si>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</si>
  <si>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</si>
  <si>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</si>
  <si>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</si>
  <si>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</si>
  <si>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</si>
  <si>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</si>
  <si>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</si>
  <si>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</si>
  <si>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</si>
  <si>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</si>
  <si>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</si>
  <si>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</si>
  <si>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</si>
  <si>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</si>
  <si>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</si>
  <si>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</si>
  <si>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</si>
  <si>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</si>
  <si>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</si>
  <si>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</si>
  <si>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</si>
  <si>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</si>
  <si>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</si>
  <si>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</si>
  <si>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</si>
  <si>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</si>
  <si>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</si>
  <si>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</si>
  <si>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</si>
  <si>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</si>
  <si>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</si>
  <si>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</si>
  <si>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</si>
  <si>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</si>
  <si>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</si>
  <si>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</si>
  <si>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</si>
  <si>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</si>
  <si>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</si>
  <si>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</si>
  <si>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</si>
  <si>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</si>
  <si>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</si>
  <si>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</si>
  <si>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</si>
  <si>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</si>
  <si>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</si>
  <si>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</si>
  <si>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</si>
  <si>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</si>
  <si>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</si>
  <si>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</si>
  <si>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</si>
  <si>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</si>
  <si>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</si>
  <si>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</si>
  <si>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</si>
  <si>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</si>
  <si>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</si>
  <si>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</si>
  <si>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</si>
  <si>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</si>
  <si>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</si>
  <si>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</si>
  <si>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</si>
  <si>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</si>
  <si>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</si>
  <si>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</si>
  <si>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</si>
  <si>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</si>
  <si>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</si>
  <si>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</si>
  <si>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</si>
  <si>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</si>
  <si>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</si>
  <si>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</si>
  <si>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</si>
  <si>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</si>
  <si>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</si>
  <si>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</si>
  <si>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</si>
  <si>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</si>
  <si>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</si>
  <si>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</si>
  <si>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</si>
  <si>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</si>
  <si>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</si>
  <si>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</si>
  <si>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</si>
  <si>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</si>
  <si>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</si>
  <si>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</si>
  <si>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</si>
  <si>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</si>
  <si>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</si>
  <si>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</si>
  <si>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</si>
  <si>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</si>
  <si>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</si>
  <si>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</si>
  <si>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</si>
  <si>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</si>
  <si>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</si>
  <si>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</si>
  <si>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</si>
  <si>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</si>
  <si>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</si>
  <si>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</si>
  <si>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</si>
  <si>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</si>
  <si>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</si>
  <si>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</si>
  <si>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</si>
  <si>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</si>
  <si>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</si>
  <si>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</si>
  <si>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</si>
  <si>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</si>
  <si>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</si>
  <si>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</si>
  <si>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</si>
  <si>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</si>
  <si>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</si>
  <si>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</si>
  <si>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</si>
  <si>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</si>
  <si>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</si>
  <si>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</si>
  <si>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</si>
  <si>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</si>
  <si>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</si>
  <si>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</si>
  <si>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</si>
  <si>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</si>
  <si>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</si>
  <si>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</si>
  <si>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</si>
  <si>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</si>
  <si>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</si>
  <si>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</si>
  <si>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</si>
  <si>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</si>
  <si>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</si>
  <si>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</si>
  <si>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</si>
  <si>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</si>
  <si>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</si>
  <si>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</si>
  <si>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</si>
  <si>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</si>
  <si>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</si>
  <si>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</si>
  <si>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</si>
  <si>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</si>
  <si>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</si>
  <si>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</si>
  <si>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</si>
  <si>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</si>
  <si>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</si>
  <si>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</si>
  <si>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</si>
  <si>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</si>
  <si>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</si>
  <si>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</si>
  <si>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</si>
  <si>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</si>
  <si>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</si>
  <si>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</si>
  <si>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</si>
  <si>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</si>
  <si>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</si>
  <si>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</si>
  <si>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</si>
  <si>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</si>
  <si>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</si>
  <si>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</si>
  <si>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</si>
  <si>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</si>
  <si>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</si>
  <si>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</si>
  <si>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</si>
  <si>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</si>
  <si>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</si>
  <si>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</si>
  <si>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</si>
  <si>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</si>
  <si>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</si>
  <si>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</si>
  <si>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</si>
  <si>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</si>
  <si>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</si>
  <si>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</si>
  <si>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</si>
  <si>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</si>
  <si>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</si>
  <si>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</si>
  <si>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</si>
  <si>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</si>
  <si>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</si>
  <si>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</si>
  <si>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</si>
  <si>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</si>
  <si>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</si>
  <si>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</si>
  <si>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</si>
  <si>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</si>
  <si>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</si>
  <si>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</si>
  <si>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</si>
  <si>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</si>
  <si>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</si>
  <si>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</si>
  <si>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</si>
  <si>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</si>
  <si>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</si>
  <si>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</si>
  <si>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</si>
  <si>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</si>
  <si>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</si>
  <si>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</si>
  <si>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</si>
  <si>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</si>
  <si>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</si>
  <si>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</si>
  <si>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</si>
  <si>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</si>
  <si>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</si>
  <si>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</si>
  <si>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</si>
  <si>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</si>
  <si>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</si>
  <si>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</si>
  <si>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</si>
  <si>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</si>
  <si>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</si>
  <si>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</si>
  <si>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</si>
  <si>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</si>
  <si>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</si>
  <si>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</si>
  <si>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</si>
  <si>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</si>
  <si>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</si>
  <si>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</si>
  <si>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</si>
  <si>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</si>
  <si>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</si>
  <si>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</si>
  <si>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</si>
  <si>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</si>
  <si>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</si>
  <si>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</si>
  <si>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</si>
  <si>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</si>
  <si>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</si>
  <si>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</si>
  <si>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</si>
  <si>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</si>
  <si>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</si>
  <si>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</si>
  <si>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</si>
  <si>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</si>
  <si>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</si>
  <si>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</si>
  <si>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</si>
  <si>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</si>
  <si>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</si>
  <si>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</si>
  <si>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</si>
  <si>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</si>
  <si>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</si>
  <si>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</si>
  <si>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</si>
  <si>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</si>
  <si>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</si>
  <si>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</si>
  <si>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</si>
  <si>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</si>
  <si>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</si>
  <si>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</si>
  <si>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</si>
  <si>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</si>
  <si>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</si>
  <si>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</si>
  <si>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</si>
  <si>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</si>
  <si>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</si>
  <si>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</si>
  <si>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</si>
  <si>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</si>
  <si>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</si>
  <si>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</si>
  <si>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</si>
  <si>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</si>
  <si>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</si>
  <si>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</si>
  <si>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</si>
  <si>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</si>
  <si>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</si>
  <si>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</si>
  <si>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</si>
  <si>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</si>
  <si>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</si>
  <si>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</si>
  <si>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</si>
  <si>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</si>
  <si>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</si>
  <si>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</si>
  <si>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</si>
  <si>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</si>
  <si>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</si>
  <si>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</si>
  <si>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</si>
  <si>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</si>
  <si>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</si>
  <si>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</si>
  <si>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</si>
  <si>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</si>
  <si>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</si>
  <si>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</si>
  <si>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</si>
  <si>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</si>
  <si>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</si>
  <si>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</si>
  <si>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</si>
  <si>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</si>
  <si>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</si>
  <si>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</si>
  <si>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</si>
  <si>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</si>
  <si>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</si>
  <si>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</si>
  <si>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</si>
  <si>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</si>
  <si>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</si>
  <si>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</si>
  <si>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</si>
  <si>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</si>
  <si>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</si>
  <si>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</si>
  <si>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</si>
  <si>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</si>
  <si>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</si>
  <si>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</si>
  <si>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</si>
  <si>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</si>
  <si>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</si>
  <si>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</si>
  <si>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</si>
  <si>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</si>
  <si>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</si>
  <si>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</si>
  <si>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</si>
  <si>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</si>
  <si>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</si>
  <si>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</si>
  <si>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</si>
  <si>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</si>
  <si>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</si>
  <si>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</si>
  <si>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</si>
  <si>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</si>
  <si>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</si>
  <si>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</si>
  <si>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</si>
  <si>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</si>
  <si>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</si>
  <si>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</si>
  <si>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</si>
  <si>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</si>
  <si>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</si>
  <si>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</si>
  <si>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</si>
  <si>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</si>
  <si>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</si>
  <si>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</si>
  <si>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</si>
  <si>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</si>
  <si>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</si>
  <si>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</si>
  <si>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</si>
  <si>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</si>
  <si>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</si>
  <si>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</si>
  <si>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</si>
  <si>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</si>
  <si>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</si>
  <si>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</si>
  <si>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</si>
  <si>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</si>
  <si>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</si>
  <si>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</si>
  <si>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</si>
  <si>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</si>
  <si>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</si>
  <si>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</si>
  <si>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</si>
  <si>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</si>
  <si>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</si>
  <si>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</si>
  <si>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</si>
  <si>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</si>
  <si>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</si>
  <si>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</si>
  <si>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</si>
  <si>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</si>
  <si>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</si>
  <si>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</si>
  <si>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</si>
  <si>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</si>
  <si>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</si>
  <si>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</si>
  <si>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</si>
  <si>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</si>
  <si>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</si>
  <si>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</si>
  <si>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</si>
  <si>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</si>
  <si>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</si>
  <si>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</si>
  <si>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</si>
  <si>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</si>
  <si>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</si>
  <si>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</si>
  <si>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</si>
  <si>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</si>
  <si>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</si>
  <si>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</si>
  <si>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</si>
  <si>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</si>
  <si>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</si>
  <si>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</si>
  <si>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</si>
  <si>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</si>
  <si>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</si>
  <si>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</si>
  <si>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</si>
  <si>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</si>
  <si>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</si>
  <si>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</si>
  <si>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</si>
  <si>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</si>
  <si>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</si>
  <si>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</si>
  <si>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</si>
  <si>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</si>
  <si>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</si>
  <si>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</si>
  <si>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</si>
  <si>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</si>
  <si>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</si>
  <si>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</si>
  <si>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</si>
  <si>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</si>
  <si>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</si>
  <si>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</si>
  <si>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</si>
  <si>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</si>
  <si>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</si>
  <si>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</si>
  <si>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</si>
  <si>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</si>
  <si>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</si>
  <si>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</si>
  <si>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</si>
  <si>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</si>
  <si>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</si>
  <si>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</si>
  <si>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</si>
  <si>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</si>
  <si>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</si>
  <si>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</si>
  <si>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</si>
  <si>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</si>
  <si>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</si>
  <si>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</si>
  <si>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</si>
  <si>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</si>
  <si>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</si>
  <si>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</si>
  <si>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</si>
  <si>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</si>
  <si>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</si>
  <si>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</si>
  <si>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</si>
  <si>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</si>
  <si>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</si>
  <si>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</si>
  <si>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</si>
  <si>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</si>
  <si>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</si>
  <si>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</si>
  <si>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</si>
  <si>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</si>
  <si>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</si>
  <si>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</si>
  <si>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</si>
  <si>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</si>
  <si>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</si>
  <si>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</si>
  <si>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</si>
  <si>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</si>
  <si>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</si>
  <si>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</si>
  <si>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</si>
  <si>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</si>
  <si>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</si>
  <si>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</si>
  <si>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</si>
  <si>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</si>
  <si>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</si>
  <si>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</si>
  <si>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</si>
  <si>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</si>
  <si>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</si>
  <si>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</si>
  <si>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</si>
  <si>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</si>
  <si>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</si>
  <si>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</si>
  <si>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</si>
  <si>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</si>
  <si>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</si>
  <si>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</si>
  <si>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</si>
  <si>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</si>
  <si>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</si>
  <si>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</si>
  <si>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</si>
  <si>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</si>
  <si>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</si>
  <si>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</si>
  <si>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</si>
  <si>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</si>
  <si>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</si>
  <si>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</si>
  <si>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</si>
  <si>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</si>
  <si>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</si>
  <si>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</si>
  <si>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</si>
  <si>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</si>
  <si>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</si>
  <si>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</si>
  <si>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</si>
  <si>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</si>
  <si>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</si>
  <si>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</si>
  <si>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</si>
  <si>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</si>
  <si>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</si>
  <si>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</si>
  <si>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</si>
  <si>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</si>
  <si>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</si>
  <si>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</si>
  <si>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</si>
  <si>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</si>
  <si>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</si>
  <si>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</si>
  <si>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</si>
  <si>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</si>
  <si>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</si>
  <si>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</si>
  <si>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</si>
  <si>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</si>
  <si>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</si>
  <si>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</si>
  <si>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</si>
  <si>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</si>
  <si>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</si>
  <si>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</si>
  <si>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</si>
  <si>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</si>
  <si>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</si>
  <si>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</si>
  <si>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</si>
  <si>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</si>
  <si>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</si>
  <si>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</si>
  <si>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</si>
  <si>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</si>
  <si>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</si>
  <si>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</si>
  <si>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</si>
  <si>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</si>
  <si>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</si>
  <si>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</si>
  <si>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</si>
  <si>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</si>
  <si>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</si>
  <si>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</si>
  <si>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</si>
  <si>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</si>
  <si>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</si>
  <si>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</si>
  <si>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</si>
  <si>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</si>
  <si>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</si>
  <si>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</si>
  <si>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</si>
  <si>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</si>
  <si>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</si>
  <si>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</si>
  <si>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</si>
  <si>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</si>
  <si>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</si>
  <si>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</si>
  <si>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</si>
  <si>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</si>
  <si>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</si>
  <si>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</si>
  <si>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</si>
  <si>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</si>
  <si>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</si>
  <si>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</si>
  <si>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</si>
  <si>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</si>
  <si>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</si>
  <si>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</si>
  <si>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</si>
  <si>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</si>
  <si>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</si>
  <si>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</si>
  <si>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</si>
  <si>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</si>
  <si>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</si>
  <si>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</si>
  <si>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</si>
  <si>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</si>
  <si>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</si>
  <si>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</si>
  <si>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</si>
  <si>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</si>
  <si>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</si>
  <si>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</si>
  <si>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</si>
  <si>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</si>
  <si>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</si>
  <si>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</si>
  <si>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</si>
  <si>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</si>
  <si>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</si>
  <si>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</si>
  <si>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</si>
  <si>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</si>
  <si>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</si>
  <si>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</si>
  <si>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</si>
  <si>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</si>
  <si>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</si>
  <si>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</si>
  <si>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</si>
  <si>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</si>
  <si>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</si>
  <si>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</si>
  <si>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</si>
  <si>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</si>
  <si>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</si>
  <si>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</si>
  <si>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</si>
  <si>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</si>
  <si>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</si>
  <si>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</si>
  <si>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</si>
  <si>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</si>
  <si>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</si>
  <si>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</si>
  <si>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</si>
  <si>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</si>
  <si>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</si>
  <si>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</si>
  <si>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</si>
  <si>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</si>
  <si>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</si>
  <si>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</si>
  <si>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</si>
  <si>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</si>
  <si>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</si>
  <si>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</si>
  <si>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</si>
  <si>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</si>
  <si>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</si>
  <si>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</si>
  <si>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</si>
  <si>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</si>
  <si>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</si>
  <si>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</si>
  <si>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</si>
  <si>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</si>
  <si>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</si>
  <si>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</si>
  <si>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</si>
  <si>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</si>
  <si>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</si>
  <si>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</si>
  <si>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</si>
  <si>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</si>
  <si>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</si>
  <si>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</si>
  <si>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</si>
  <si>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</si>
  <si>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</si>
  <si>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</si>
  <si>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</si>
  <si>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</si>
  <si>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</si>
  <si>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</si>
  <si>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</si>
  <si>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</si>
  <si>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</si>
  <si>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</si>
  <si>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</si>
  <si>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</si>
  <si>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</si>
  <si>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</si>
  <si>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</si>
  <si>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</si>
  <si>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</si>
  <si>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</si>
  <si>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</si>
  <si>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</si>
  <si>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</si>
  <si>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</si>
  <si>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</si>
  <si>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</si>
  <si>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</si>
  <si>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</si>
  <si>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</si>
  <si>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</si>
  <si>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</si>
  <si>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</si>
  <si>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</si>
  <si>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</si>
  <si>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</si>
  <si>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</si>
  <si>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</si>
  <si>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</si>
  <si>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</si>
  <si>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</si>
  <si>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</si>
  <si>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</si>
  <si>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</si>
  <si>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</si>
  <si>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</si>
  <si>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</si>
  <si>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</si>
  <si>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</si>
  <si>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</si>
  <si>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</si>
  <si>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</si>
  <si>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</si>
  <si>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</si>
  <si>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</si>
  <si>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</si>
  <si>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</si>
  <si>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</si>
  <si>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</si>
  <si>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</si>
  <si>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</si>
  <si>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</si>
  <si>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</si>
  <si>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</si>
  <si>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</si>
  <si>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</si>
  <si>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</si>
  <si>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</si>
  <si>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</si>
  <si>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</si>
  <si>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</si>
  <si>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</si>
  <si>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</si>
  <si>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</si>
  <si>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</si>
  <si>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</si>
  <si>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</si>
  <si>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</si>
  <si>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</si>
  <si>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</si>
  <si>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</si>
  <si>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</si>
  <si>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</si>
  <si>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</si>
  <si>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</si>
  <si>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</si>
  <si>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</si>
  <si>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</si>
  <si>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</si>
  <si>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</si>
  <si>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</si>
  <si>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</si>
  <si>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</si>
  <si>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</si>
  <si>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</si>
  <si>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</si>
  <si>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</si>
  <si>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</si>
  <si>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</si>
  <si>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</si>
  <si>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</si>
  <si>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</si>
  <si>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</si>
  <si>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</si>
  <si>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</si>
  <si>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ZA PRIMIJENJENU UMJETNOST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</si>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</sst>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1111823.46</v>
      </c>
      <c r="D2" s="7">
        <f>'PR-RAS'!E6</f>
        <v>1175029.47</v>
      </c>
      <c r="E2" s="7">
        <v>0</v>
      </c>
      <c r="F2" s="7">
        <v>0</v>
      </c>
      <c r="G2" s="8">
        <f t="shared" ref="G2:G274" si="0">(B2/1000)*(C2*1+D2*2)</f>
        <v>3461.8824</v>
      </c>
      <c r="H2" s="8">
        <f t="shared" ref="H2:H274" si="1">ABS(C2-ROUND(C2,0))+ABS(D2-ROUND(D2,0))</f>
        <v>0.92999999993480742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969127.59</v>
      </c>
      <c r="D45" s="2">
        <f>'PR-RAS'!E49</f>
        <v>1023942.76</v>
      </c>
      <c r="E45" s="2">
        <v>0</v>
      </c>
      <c r="F45" s="2">
        <v>0</v>
      </c>
      <c r="G45" s="3">
        <f t="shared" si="0"/>
        <v>132748.57683999999</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969127.59</v>
      </c>
      <c r="D64" s="2">
        <f>'PR-RAS'!E68</f>
        <v>1023942.76</v>
      </c>
      <c r="E64" s="2">
        <v>0</v>
      </c>
      <c r="F64" s="2">
        <v>0</v>
      </c>
      <c r="G64" s="3">
        <f t="shared" si="0"/>
        <v>190071.82592999999</v>
      </c>
      <c r="H64" s="3">
        <f t="shared" si="1"/>
        <v>0.65000000002328306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968216.36</v>
      </c>
      <c r="D65" s="2">
        <f>'PR-RAS'!E69</f>
        <v>1022629.38</v>
      </c>
      <c r="E65" s="2">
        <v>0</v>
      </c>
      <c r="F65" s="2">
        <v>0</v>
      </c>
      <c r="G65" s="3">
        <f t="shared" si="0"/>
        <v>192862.40768</v>
      </c>
      <c r="H65" s="3">
        <f t="shared" si="1"/>
        <v>0.73999999999068677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911.23</v>
      </c>
      <c r="D66" s="2">
        <f>'PR-RAS'!E70</f>
        <v>1313.38</v>
      </c>
      <c r="E66" s="2">
        <v>0</v>
      </c>
      <c r="F66" s="2">
        <v>0</v>
      </c>
      <c r="G66" s="3">
        <f t="shared" si="0"/>
        <v>229.96935000000002</v>
      </c>
      <c r="H66" s="3">
        <f t="shared" si="1"/>
        <v>0.61000000000012733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0.87</v>
      </c>
      <c r="D78" s="2">
        <f>'PR-RAS'!E82</f>
        <v>0.87</v>
      </c>
      <c r="E78" s="2">
        <v>0</v>
      </c>
      <c r="F78" s="2">
        <v>0</v>
      </c>
      <c r="G78" s="3">
        <f t="shared" si="0"/>
        <v>0.20096999999999998</v>
      </c>
      <c r="H78" s="3">
        <f t="shared" si="1"/>
        <v>0.26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0.87</v>
      </c>
      <c r="D79" s="2">
        <f>'PR-RAS'!E83</f>
        <v>0.87</v>
      </c>
      <c r="E79" s="2">
        <v>0</v>
      </c>
      <c r="F79" s="2">
        <v>0</v>
      </c>
      <c r="G79" s="3">
        <f t="shared" si="0"/>
        <v>0.20357999999999998</v>
      </c>
      <c r="H79" s="3">
        <f t="shared" si="1"/>
        <v>0.26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0.87</v>
      </c>
      <c r="D81" s="2">
        <f>'PR-RAS'!E85</f>
        <v>0.87</v>
      </c>
      <c r="E81" s="2">
        <v>0</v>
      </c>
      <c r="F81" s="2">
        <v>0</v>
      </c>
      <c r="G81" s="3">
        <f t="shared" si="0"/>
        <v>0.20879999999999999</v>
      </c>
      <c r="H81" s="3">
        <f t="shared" si="1"/>
        <v>0.26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25499</v>
      </c>
      <c r="D102" s="2">
        <f>'PR-RAS'!E106</f>
        <v>22565</v>
      </c>
      <c r="E102" s="2">
        <v>0</v>
      </c>
      <c r="F102" s="2">
        <v>0</v>
      </c>
      <c r="G102" s="3">
        <f t="shared" si="0"/>
        <v>7133.5290000000005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25499</v>
      </c>
      <c r="D108" s="2">
        <f>'PR-RAS'!E112</f>
        <v>22565</v>
      </c>
      <c r="E108" s="2">
        <v>0</v>
      </c>
      <c r="F108" s="2">
        <v>0</v>
      </c>
      <c r="G108" s="3">
        <f t="shared" si="0"/>
        <v>7557.3029999999999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25499</v>
      </c>
      <c r="D113" s="2">
        <f>'PR-RAS'!E117</f>
        <v>22565</v>
      </c>
      <c r="E113" s="2">
        <v>0</v>
      </c>
      <c r="F113" s="2">
        <v>0</v>
      </c>
      <c r="G113" s="3">
        <f t="shared" si="0"/>
        <v>7910.4480000000003</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958.36</v>
      </c>
      <c r="D121" s="2">
        <f>'PR-RAS'!E125</f>
        <v>551</v>
      </c>
      <c r="E121" s="2">
        <v>0</v>
      </c>
      <c r="F121" s="2">
        <v>0</v>
      </c>
      <c r="G121" s="3">
        <f t="shared" si="0"/>
        <v>247.2432</v>
      </c>
      <c r="H121" s="3">
        <f t="shared" si="1"/>
        <v>0.36000000000001364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958.36</v>
      </c>
      <c r="D122" s="2">
        <f>'PR-RAS'!E126</f>
        <v>551</v>
      </c>
      <c r="E122" s="2">
        <v>0</v>
      </c>
      <c r="F122" s="2">
        <v>0</v>
      </c>
      <c r="G122" s="3">
        <f t="shared" si="0"/>
        <v>249.30356</v>
      </c>
      <c r="H122" s="3">
        <f t="shared" si="1"/>
        <v>0.36000000000001364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682</v>
      </c>
      <c r="D123" s="2">
        <f>'PR-RAS'!E127</f>
        <v>431</v>
      </c>
      <c r="E123" s="2">
        <v>0</v>
      </c>
      <c r="F123" s="2">
        <v>0</v>
      </c>
      <c r="G123" s="3">
        <f t="shared" si="0"/>
        <v>188.36799999999999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276.36</v>
      </c>
      <c r="D124" s="2">
        <f>'PR-RAS'!E128</f>
        <v>120</v>
      </c>
      <c r="E124" s="2">
        <v>0</v>
      </c>
      <c r="F124" s="2">
        <v>0</v>
      </c>
      <c r="G124" s="3">
        <f t="shared" si="0"/>
        <v>63.512280000000004</v>
      </c>
      <c r="H124" s="3">
        <f t="shared" si="1"/>
        <v>0.36000000000001364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116237.64</v>
      </c>
      <c r="D130" s="2">
        <f>'PR-RAS'!E134</f>
        <v>127969.84</v>
      </c>
      <c r="E130" s="2">
        <v>0</v>
      </c>
      <c r="F130" s="2">
        <v>0</v>
      </c>
      <c r="G130" s="3">
        <f t="shared" si="0"/>
        <v>48010.874280000004</v>
      </c>
      <c r="H130" s="3">
        <f t="shared" si="1"/>
        <v>0.52000000000407454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116237.64</v>
      </c>
      <c r="D131" s="2">
        <f>'PR-RAS'!E135</f>
        <v>127969.84</v>
      </c>
      <c r="E131" s="2">
        <v>0</v>
      </c>
      <c r="F131" s="2">
        <v>0</v>
      </c>
      <c r="G131" s="3">
        <f t="shared" si="0"/>
        <v>48383.051600000006</v>
      </c>
      <c r="H131" s="3">
        <f t="shared" si="1"/>
        <v>0.52000000000407454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113047.01</v>
      </c>
      <c r="D132" s="2">
        <f>'PR-RAS'!E136</f>
        <v>125271.51</v>
      </c>
      <c r="E132" s="2">
        <v>0</v>
      </c>
      <c r="F132" s="2">
        <v>0</v>
      </c>
      <c r="G132" s="3">
        <f t="shared" si="0"/>
        <v>47630.29393</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3190.63</v>
      </c>
      <c r="D133" s="2">
        <f>'PR-RAS'!E137</f>
        <v>2698.33</v>
      </c>
      <c r="E133" s="2">
        <v>0</v>
      </c>
      <c r="F133" s="2">
        <v>0</v>
      </c>
      <c r="G133" s="3">
        <f t="shared" si="0"/>
        <v>1133.5222800000001</v>
      </c>
      <c r="H133" s="3">
        <f t="shared" si="1"/>
        <v>0.6999999999998181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1106017.27</v>
      </c>
      <c r="D148" s="2">
        <f>'PR-RAS'!E152</f>
        <v>1252274.8700000001</v>
      </c>
      <c r="E148" s="2">
        <v>0</v>
      </c>
      <c r="F148" s="2">
        <v>0</v>
      </c>
      <c r="G148" s="3">
        <f t="shared" si="0"/>
        <v>530753.35047000006</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970396.92999999993</v>
      </c>
      <c r="D149" s="2">
        <f>'PR-RAS'!E153</f>
        <v>1110211.82</v>
      </c>
      <c r="E149" s="2">
        <v>0</v>
      </c>
      <c r="F149" s="2">
        <v>0</v>
      </c>
      <c r="G149" s="3">
        <f t="shared" si="0"/>
        <v>472241.44436000002</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802305.13</v>
      </c>
      <c r="D150" s="2">
        <f>'PR-RAS'!E154</f>
        <v>919764.93</v>
      </c>
      <c r="E150" s="2">
        <v>0</v>
      </c>
      <c r="F150" s="2">
        <v>0</v>
      </c>
      <c r="G150" s="3">
        <f t="shared" si="0"/>
        <v>393633.41351000004</v>
      </c>
      <c r="H150" s="3">
        <f t="shared" si="1"/>
        <v>0.19999999995343387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802305.13</v>
      </c>
      <c r="D151" s="2">
        <f>'PR-RAS'!E155</f>
        <v>919764.93</v>
      </c>
      <c r="E151" s="2">
        <v>0</v>
      </c>
      <c r="F151" s="2">
        <v>0</v>
      </c>
      <c r="G151" s="3">
        <f t="shared" si="0"/>
        <v>396275.24850000005</v>
      </c>
      <c r="H151" s="3">
        <f t="shared" si="1"/>
        <v>0.19999999995343387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35723.32</v>
      </c>
      <c r="D155" s="2">
        <f>'PR-RAS'!E159</f>
        <v>38685.68</v>
      </c>
      <c r="E155" s="2">
        <v>0</v>
      </c>
      <c r="F155" s="2">
        <v>0</v>
      </c>
      <c r="G155" s="3">
        <f t="shared" si="0"/>
        <v>17416.580719999998</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132368.48000000001</v>
      </c>
      <c r="D156" s="2">
        <f>'PR-RAS'!E160</f>
        <v>151761.21</v>
      </c>
      <c r="E156" s="2">
        <v>0</v>
      </c>
      <c r="F156" s="2">
        <v>0</v>
      </c>
      <c r="G156" s="3">
        <f t="shared" si="0"/>
        <v>67563.089500000002</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132368.48000000001</v>
      </c>
      <c r="D158" s="2">
        <f>'PR-RAS'!E162</f>
        <v>151761.21</v>
      </c>
      <c r="E158" s="2">
        <v>0</v>
      </c>
      <c r="F158" s="2">
        <v>0</v>
      </c>
      <c r="G158" s="3">
        <f t="shared" si="0"/>
        <v>68434.871299999999</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134325.40000000002</v>
      </c>
      <c r="D160" s="2">
        <f>'PR-RAS'!E164</f>
        <v>140689.82</v>
      </c>
      <c r="E160" s="2">
        <v>0</v>
      </c>
      <c r="F160" s="2">
        <v>0</v>
      </c>
      <c r="G160" s="3">
        <f t="shared" si="0"/>
        <v>66097.101360000001</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28657.01</v>
      </c>
      <c r="D161" s="2">
        <f>'PR-RAS'!E165</f>
        <v>31684.34</v>
      </c>
      <c r="E161" s="2">
        <v>0</v>
      </c>
      <c r="F161" s="2">
        <v>0</v>
      </c>
      <c r="G161" s="3">
        <f t="shared" si="0"/>
        <v>14724.110400000001</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6372.5</v>
      </c>
      <c r="D162" s="2">
        <f>'PR-RAS'!E166</f>
        <v>7194.81</v>
      </c>
      <c r="E162" s="2">
        <v>0</v>
      </c>
      <c r="F162" s="2">
        <v>0</v>
      </c>
      <c r="G162" s="3">
        <f t="shared" si="0"/>
        <v>3342.7013200000006</v>
      </c>
      <c r="H162" s="3">
        <f t="shared" si="1"/>
        <v>0.68999999999959982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21031.51</v>
      </c>
      <c r="D163" s="2">
        <f>'PR-RAS'!E167</f>
        <v>21203.03</v>
      </c>
      <c r="E163" s="2">
        <v>0</v>
      </c>
      <c r="F163" s="2">
        <v>0</v>
      </c>
      <c r="G163" s="3">
        <f t="shared" si="0"/>
        <v>10276.886339999999</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640</v>
      </c>
      <c r="D164" s="2">
        <f>'PR-RAS'!E168</f>
        <v>2801.5</v>
      </c>
      <c r="E164" s="2">
        <v>0</v>
      </c>
      <c r="F164" s="2">
        <v>0</v>
      </c>
      <c r="G164" s="3">
        <f t="shared" si="0"/>
        <v>1017.609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613</v>
      </c>
      <c r="D165" s="2">
        <f>'PR-RAS'!E169</f>
        <v>485</v>
      </c>
      <c r="E165" s="2">
        <v>0</v>
      </c>
      <c r="F165" s="2">
        <v>0</v>
      </c>
      <c r="G165" s="3">
        <f t="shared" si="0"/>
        <v>259.61200000000002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43848.68</v>
      </c>
      <c r="D166" s="2">
        <f>'PR-RAS'!E170</f>
        <v>42204.82</v>
      </c>
      <c r="E166" s="2">
        <v>0</v>
      </c>
      <c r="F166" s="2">
        <v>0</v>
      </c>
      <c r="G166" s="3">
        <f t="shared" si="0"/>
        <v>21162.622800000001</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4179.72</v>
      </c>
      <c r="D167" s="2">
        <f>'PR-RAS'!E171</f>
        <v>6921.42</v>
      </c>
      <c r="E167" s="2">
        <v>0</v>
      </c>
      <c r="F167" s="2">
        <v>0</v>
      </c>
      <c r="G167" s="3">
        <f t="shared" si="0"/>
        <v>2991.7449600000004</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22787.91</v>
      </c>
      <c r="D168" s="2">
        <f>'PR-RAS'!E172</f>
        <v>17897.93</v>
      </c>
      <c r="E168" s="2">
        <v>0</v>
      </c>
      <c r="F168" s="2">
        <v>0</v>
      </c>
      <c r="G168" s="3">
        <f t="shared" si="0"/>
        <v>9783.489590000001</v>
      </c>
      <c r="H168" s="3">
        <f t="shared" si="1"/>
        <v>0.15999999999985448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14486.3</v>
      </c>
      <c r="D169" s="2">
        <f>'PR-RAS'!E173</f>
        <v>13388.72</v>
      </c>
      <c r="E169" s="2">
        <v>0</v>
      </c>
      <c r="F169" s="2">
        <v>0</v>
      </c>
      <c r="G169" s="3">
        <f t="shared" si="0"/>
        <v>6932.3083200000001</v>
      </c>
      <c r="H169" s="3">
        <f t="shared" si="1"/>
        <v>0.57999999999992724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1791.86</v>
      </c>
      <c r="D170" s="2">
        <f>'PR-RAS'!E174</f>
        <v>1667.61</v>
      </c>
      <c r="E170" s="2">
        <v>0</v>
      </c>
      <c r="F170" s="2">
        <v>0</v>
      </c>
      <c r="G170" s="3">
        <f t="shared" si="0"/>
        <v>866.47652000000005</v>
      </c>
      <c r="H170" s="3">
        <f t="shared" si="1"/>
        <v>0.53000000000020009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319.60000000000002</v>
      </c>
      <c r="D171" s="2">
        <f>'PR-RAS'!E175</f>
        <v>1234.29</v>
      </c>
      <c r="E171" s="2">
        <v>0</v>
      </c>
      <c r="F171" s="2">
        <v>0</v>
      </c>
      <c r="G171" s="3">
        <f t="shared" si="0"/>
        <v>473.99060000000003</v>
      </c>
      <c r="H171" s="3">
        <f t="shared" si="1"/>
        <v>0.68999999999994088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283.29000000000002</v>
      </c>
      <c r="D173" s="2">
        <f>'PR-RAS'!E177</f>
        <v>1094.8499999999999</v>
      </c>
      <c r="E173" s="2">
        <v>0</v>
      </c>
      <c r="F173" s="2">
        <v>0</v>
      </c>
      <c r="G173" s="3">
        <f t="shared" si="0"/>
        <v>425.3542799999999</v>
      </c>
      <c r="H173" s="3">
        <f t="shared" si="1"/>
        <v>0.44000000000011141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57734.790000000008</v>
      </c>
      <c r="D174" s="2">
        <f>'PR-RAS'!E178</f>
        <v>60951.88</v>
      </c>
      <c r="E174" s="2">
        <v>0</v>
      </c>
      <c r="F174" s="2">
        <v>0</v>
      </c>
      <c r="G174" s="3">
        <f t="shared" si="0"/>
        <v>31077.469149999997</v>
      </c>
      <c r="H174" s="3">
        <f t="shared" si="1"/>
        <v>0.32999999999447027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8371.7000000000007</v>
      </c>
      <c r="D175" s="2">
        <f>'PR-RAS'!E179</f>
        <v>7168.72</v>
      </c>
      <c r="E175" s="2">
        <v>0</v>
      </c>
      <c r="F175" s="2">
        <v>0</v>
      </c>
      <c r="G175" s="3">
        <f t="shared" si="0"/>
        <v>3951.3903599999994</v>
      </c>
      <c r="H175" s="3">
        <f t="shared" si="1"/>
        <v>0.57999999999901775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8186.31</v>
      </c>
      <c r="D176" s="2">
        <f>'PR-RAS'!E180</f>
        <v>4479.08</v>
      </c>
      <c r="E176" s="2">
        <v>0</v>
      </c>
      <c r="F176" s="2">
        <v>0</v>
      </c>
      <c r="G176" s="3">
        <f t="shared" si="0"/>
        <v>3000.2822500000002</v>
      </c>
      <c r="H176" s="3">
        <f t="shared" si="1"/>
        <v>0.39000000000032742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800</v>
      </c>
      <c r="E177" s="2">
        <v>0</v>
      </c>
      <c r="F177" s="2">
        <v>0</v>
      </c>
      <c r="G177" s="3">
        <f t="shared" si="0"/>
        <v>281.59999999999997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7069.04</v>
      </c>
      <c r="D178" s="2">
        <f>'PR-RAS'!E182</f>
        <v>6794.94</v>
      </c>
      <c r="E178" s="2">
        <v>0</v>
      </c>
      <c r="F178" s="2">
        <v>0</v>
      </c>
      <c r="G178" s="3">
        <f t="shared" si="0"/>
        <v>3656.6288399999994</v>
      </c>
      <c r="H178" s="3">
        <f t="shared" si="1"/>
        <v>0.1000000000003638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25416</v>
      </c>
      <c r="D179" s="2">
        <f>'PR-RAS'!E183</f>
        <v>25416</v>
      </c>
      <c r="E179" s="2">
        <v>0</v>
      </c>
      <c r="F179" s="2">
        <v>0</v>
      </c>
      <c r="G179" s="3">
        <f t="shared" si="0"/>
        <v>13572.144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1911.24</v>
      </c>
      <c r="D180" s="2">
        <f>'PR-RAS'!E184</f>
        <v>1920</v>
      </c>
      <c r="E180" s="2">
        <v>0</v>
      </c>
      <c r="F180" s="2">
        <v>0</v>
      </c>
      <c r="G180" s="3">
        <f t="shared" si="0"/>
        <v>1029.4719599999999</v>
      </c>
      <c r="H180" s="3">
        <f t="shared" si="1"/>
        <v>0.24000000000000909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1586.98</v>
      </c>
      <c r="D181" s="2">
        <f>'PR-RAS'!E185</f>
        <v>2708.73</v>
      </c>
      <c r="E181" s="2">
        <v>0</v>
      </c>
      <c r="F181" s="2">
        <v>0</v>
      </c>
      <c r="G181" s="3">
        <f t="shared" si="0"/>
        <v>1260.7992000000002</v>
      </c>
      <c r="H181" s="3">
        <f t="shared" si="1"/>
        <v>0.28999999999996362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3181.61</v>
      </c>
      <c r="D182" s="2">
        <f>'PR-RAS'!E186</f>
        <v>4822.46</v>
      </c>
      <c r="E182" s="2">
        <v>0</v>
      </c>
      <c r="F182" s="2">
        <v>0</v>
      </c>
      <c r="G182" s="3">
        <f t="shared" si="0"/>
        <v>2321.6019300000003</v>
      </c>
      <c r="H182" s="3">
        <f t="shared" si="1"/>
        <v>0.84999999999990905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2011.91</v>
      </c>
      <c r="D183" s="2">
        <f>'PR-RAS'!E187</f>
        <v>6841.95</v>
      </c>
      <c r="E183" s="2">
        <v>0</v>
      </c>
      <c r="F183" s="2">
        <v>0</v>
      </c>
      <c r="G183" s="3">
        <f t="shared" si="0"/>
        <v>2856.63742</v>
      </c>
      <c r="H183" s="3">
        <f t="shared" si="1"/>
        <v>0.14000000000010004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391.55</v>
      </c>
      <c r="D184" s="2">
        <f>'PR-RAS'!E188</f>
        <v>1556.09</v>
      </c>
      <c r="E184" s="2">
        <v>0</v>
      </c>
      <c r="F184" s="2">
        <v>0</v>
      </c>
      <c r="G184" s="3">
        <f t="shared" si="0"/>
        <v>641.18259</v>
      </c>
      <c r="H184" s="3">
        <f t="shared" si="1"/>
        <v>0.53999999999990678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3693.3700000000003</v>
      </c>
      <c r="D190" s="2">
        <f>'PR-RAS'!E194</f>
        <v>4292.6900000000005</v>
      </c>
      <c r="E190" s="2">
        <v>0</v>
      </c>
      <c r="F190" s="2">
        <v>0</v>
      </c>
      <c r="G190" s="3">
        <f t="shared" si="0"/>
        <v>2320.6837500000001</v>
      </c>
      <c r="H190" s="3">
        <f t="shared" si="1"/>
        <v>0.67999999999983629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684</v>
      </c>
      <c r="D192" s="2">
        <f>'PR-RAS'!E196</f>
        <v>694.45</v>
      </c>
      <c r="E192" s="2">
        <v>0</v>
      </c>
      <c r="F192" s="2">
        <v>0</v>
      </c>
      <c r="G192" s="3">
        <f t="shared" si="0"/>
        <v>395.9239</v>
      </c>
      <c r="H192" s="3">
        <f t="shared" si="1"/>
        <v>0.45000000000004547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190.78</v>
      </c>
      <c r="D193" s="2">
        <f>'PR-RAS'!E197</f>
        <v>558.92999999999995</v>
      </c>
      <c r="E193" s="2">
        <v>0</v>
      </c>
      <c r="F193" s="2">
        <v>0</v>
      </c>
      <c r="G193" s="3">
        <f t="shared" si="0"/>
        <v>251.25887999999998</v>
      </c>
      <c r="H193" s="3">
        <f t="shared" si="1"/>
        <v>0.29000000000004889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65</v>
      </c>
      <c r="E194" s="2">
        <v>0</v>
      </c>
      <c r="F194" s="2">
        <v>0</v>
      </c>
      <c r="G194" s="3">
        <f t="shared" si="0"/>
        <v>29.914999999999999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2257.77</v>
      </c>
      <c r="D195" s="2">
        <f>'PR-RAS'!E199</f>
        <v>2786.14</v>
      </c>
      <c r="E195" s="2">
        <v>0</v>
      </c>
      <c r="F195" s="2">
        <v>0</v>
      </c>
      <c r="G195" s="3">
        <f t="shared" si="0"/>
        <v>1519.0296999999998</v>
      </c>
      <c r="H195" s="3">
        <f t="shared" si="1"/>
        <v>0.36999999999989086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535.82000000000005</v>
      </c>
      <c r="D197" s="2">
        <f>'PR-RAS'!E201</f>
        <v>188.17</v>
      </c>
      <c r="E197" s="2">
        <v>0</v>
      </c>
      <c r="F197" s="2">
        <v>0</v>
      </c>
      <c r="G197" s="3">
        <f t="shared" si="0"/>
        <v>178.78336000000002</v>
      </c>
      <c r="H197" s="3">
        <f t="shared" si="1"/>
        <v>0.34999999999993747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534.44000000000005</v>
      </c>
      <c r="D198" s="2">
        <f>'PR-RAS'!E202</f>
        <v>639.73</v>
      </c>
      <c r="E198" s="2">
        <v>0</v>
      </c>
      <c r="F198" s="2">
        <v>0</v>
      </c>
      <c r="G198" s="3">
        <f t="shared" si="0"/>
        <v>357.33830000000006</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534.44000000000005</v>
      </c>
      <c r="D212" s="2">
        <f>'PR-RAS'!E216</f>
        <v>639.73</v>
      </c>
      <c r="E212" s="2">
        <v>0</v>
      </c>
      <c r="F212" s="2">
        <v>0</v>
      </c>
      <c r="G212" s="3">
        <f t="shared" si="0"/>
        <v>382.73290000000003</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532.23</v>
      </c>
      <c r="D213" s="2">
        <f>'PR-RAS'!E217</f>
        <v>636.87</v>
      </c>
      <c r="E213" s="2">
        <v>0</v>
      </c>
      <c r="F213" s="2">
        <v>0</v>
      </c>
      <c r="G213" s="3">
        <f t="shared" si="0"/>
        <v>382.86563999999998</v>
      </c>
      <c r="H213" s="3">
        <f t="shared" si="1"/>
        <v>0.36000000000001364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2.21</v>
      </c>
      <c r="D215" s="2">
        <f>'PR-RAS'!E219</f>
        <v>2.86</v>
      </c>
      <c r="E215" s="2">
        <v>0</v>
      </c>
      <c r="F215" s="2">
        <v>0</v>
      </c>
      <c r="G215" s="3">
        <f t="shared" si="0"/>
        <v>1.69702</v>
      </c>
      <c r="H215" s="3">
        <f t="shared" si="1"/>
        <v>0.35000000000000009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760.5</v>
      </c>
      <c r="D269" s="2">
        <f>'PR-RAS'!E273</f>
        <v>733.5</v>
      </c>
      <c r="E269" s="2">
        <v>0</v>
      </c>
      <c r="F269" s="2">
        <v>0</v>
      </c>
      <c r="G269" s="3">
        <f t="shared" si="0"/>
        <v>596.97</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760.5</v>
      </c>
      <c r="D270" s="2">
        <f>'PR-RAS'!E274</f>
        <v>733.5</v>
      </c>
      <c r="E270" s="2">
        <v>0</v>
      </c>
      <c r="F270" s="2">
        <v>0</v>
      </c>
      <c r="G270" s="3">
        <f t="shared" si="0"/>
        <v>599.19749999999999</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760.5</v>
      </c>
      <c r="D272" s="2">
        <f>'PR-RAS'!E276</f>
        <v>733.5</v>
      </c>
      <c r="E272" s="2">
        <v>0</v>
      </c>
      <c r="F272" s="2">
        <v>0</v>
      </c>
      <c r="G272" s="3">
        <f t="shared" si="0"/>
        <v>603.65250000000003</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1106017.27</v>
      </c>
      <c r="D295" s="2">
        <f>'PR-RAS'!E299</f>
        <v>1252274.8700000001</v>
      </c>
      <c r="E295" s="2">
        <v>0</v>
      </c>
      <c r="F295" s="2">
        <v>0</v>
      </c>
      <c r="G295" s="3">
        <f t="shared" si="12"/>
        <v>1061506.7009400001</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5806.1899999999441</v>
      </c>
      <c r="D296" s="2">
        <f>'PR-RAS'!E300</f>
        <v>0</v>
      </c>
      <c r="E296" s="2">
        <v>0</v>
      </c>
      <c r="F296" s="2">
        <v>0</v>
      </c>
      <c r="G296" s="3">
        <f t="shared" si="12"/>
        <v>1712.8260499999835</v>
      </c>
      <c r="H296" s="3">
        <f t="shared" si="13"/>
        <v>0.18999999994412065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77245.40000000014</v>
      </c>
      <c r="E297" s="2">
        <v>0</v>
      </c>
      <c r="F297" s="2">
        <v>0</v>
      </c>
      <c r="G297" s="3">
        <f t="shared" si="12"/>
        <v>45729.27680000008</v>
      </c>
      <c r="H297" s="3">
        <f t="shared" si="13"/>
        <v>0.40000000013969839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15438.72</v>
      </c>
      <c r="D298" s="2">
        <f>'PR-RAS'!E302</f>
        <v>14997.62</v>
      </c>
      <c r="E298" s="2">
        <v>0</v>
      </c>
      <c r="F298" s="2">
        <v>0</v>
      </c>
      <c r="G298" s="3">
        <f t="shared" si="12"/>
        <v>13493.886119999999</v>
      </c>
      <c r="H298" s="3">
        <f t="shared" si="13"/>
        <v>0.65999999999985448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1200</v>
      </c>
      <c r="D300" s="2">
        <f>'PR-RAS'!E304</f>
        <v>86373.57</v>
      </c>
      <c r="E300" s="2">
        <v>0</v>
      </c>
      <c r="F300" s="2">
        <v>0</v>
      </c>
      <c r="G300" s="3">
        <f t="shared" si="12"/>
        <v>52010.194860000003</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6247.2899999999991</v>
      </c>
      <c r="D355" s="2">
        <f>'PR-RAS'!E360</f>
        <v>6855.64</v>
      </c>
      <c r="E355" s="2">
        <v>0</v>
      </c>
      <c r="F355" s="2">
        <v>0</v>
      </c>
      <c r="G355" s="3">
        <f t="shared" si="12"/>
        <v>7065.3337799999999</v>
      </c>
      <c r="H355" s="3">
        <f t="shared" si="13"/>
        <v>0.64999999999872671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6247.2899999999991</v>
      </c>
      <c r="D368" s="2">
        <f>'PR-RAS'!E373</f>
        <v>6855.64</v>
      </c>
      <c r="E368" s="2">
        <v>0</v>
      </c>
      <c r="F368" s="2">
        <v>0</v>
      </c>
      <c r="G368" s="3">
        <f t="shared" si="12"/>
        <v>7324.7951899999998</v>
      </c>
      <c r="H368" s="3">
        <f t="shared" si="13"/>
        <v>0.64999999999872671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5336.0599999999995</v>
      </c>
      <c r="D374" s="2">
        <f>'PR-RAS'!E379</f>
        <v>5542.26</v>
      </c>
      <c r="E374" s="2">
        <v>0</v>
      </c>
      <c r="F374" s="2">
        <v>0</v>
      </c>
      <c r="G374" s="3">
        <f t="shared" si="12"/>
        <v>6124.8763400000007</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2028.5</v>
      </c>
      <c r="D375" s="2">
        <f>'PR-RAS'!E380</f>
        <v>2427.9499999999998</v>
      </c>
      <c r="E375" s="2">
        <v>0</v>
      </c>
      <c r="F375" s="2">
        <v>0</v>
      </c>
      <c r="G375" s="3">
        <f t="shared" si="12"/>
        <v>2574.7655999999997</v>
      </c>
      <c r="H375" s="3">
        <f t="shared" si="13"/>
        <v>0.5500000000001819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116.93</v>
      </c>
      <c r="D376" s="2">
        <f>'PR-RAS'!E381</f>
        <v>45</v>
      </c>
      <c r="E376" s="2">
        <v>0</v>
      </c>
      <c r="F376" s="2">
        <v>0</v>
      </c>
      <c r="G376" s="3">
        <f t="shared" si="12"/>
        <v>77.598749999999995</v>
      </c>
      <c r="H376" s="3">
        <f t="shared" si="13"/>
        <v>6.9999999999993179E-2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3190.63</v>
      </c>
      <c r="D377" s="2">
        <f>'PR-RAS'!E382</f>
        <v>0</v>
      </c>
      <c r="E377" s="2">
        <v>0</v>
      </c>
      <c r="F377" s="2">
        <v>0</v>
      </c>
      <c r="G377" s="3">
        <f t="shared" si="12"/>
        <v>1199.67688</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1374.68</v>
      </c>
      <c r="E379" s="2">
        <v>0</v>
      </c>
      <c r="F379" s="2">
        <v>0</v>
      </c>
      <c r="G379" s="3">
        <f t="shared" si="12"/>
        <v>1039.2580800000001</v>
      </c>
      <c r="H379" s="3">
        <f t="shared" si="13"/>
        <v>0.31999999999993634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1694.63</v>
      </c>
      <c r="E380" s="2">
        <v>0</v>
      </c>
      <c r="F380" s="2">
        <v>0</v>
      </c>
      <c r="G380" s="3">
        <f t="shared" si="12"/>
        <v>1284.52954</v>
      </c>
      <c r="H380" s="3">
        <f t="shared" si="13"/>
        <v>0.36999999999989086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911.23</v>
      </c>
      <c r="D388" s="2">
        <f>'PR-RAS'!E393</f>
        <v>1313.38</v>
      </c>
      <c r="E388" s="2">
        <v>0</v>
      </c>
      <c r="F388" s="2">
        <v>0</v>
      </c>
      <c r="G388" s="3">
        <f t="shared" si="12"/>
        <v>1369.2021300000001</v>
      </c>
      <c r="H388" s="3">
        <f t="shared" si="13"/>
        <v>0.61000000000012733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911.23</v>
      </c>
      <c r="D389" s="2">
        <f>'PR-RAS'!E394</f>
        <v>1313.38</v>
      </c>
      <c r="E389" s="2">
        <v>0</v>
      </c>
      <c r="F389" s="2">
        <v>0</v>
      </c>
      <c r="G389" s="3">
        <f t="shared" si="12"/>
        <v>1372.7401200000002</v>
      </c>
      <c r="H389" s="3">
        <f t="shared" si="13"/>
        <v>0.61000000000012733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6247.2899999999991</v>
      </c>
      <c r="D413" s="2">
        <f>'PR-RAS'!E418</f>
        <v>6855.64</v>
      </c>
      <c r="E413" s="2">
        <v>0</v>
      </c>
      <c r="F413" s="2">
        <v>0</v>
      </c>
      <c r="G413" s="3">
        <f t="shared" si="12"/>
        <v>8222.9308399999991</v>
      </c>
      <c r="H413" s="3">
        <f t="shared" si="13"/>
        <v>0.64999999999872671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1111823.46</v>
      </c>
      <c r="D417" s="2">
        <f>'PR-RAS'!E422</f>
        <v>1175029.47</v>
      </c>
      <c r="E417" s="2">
        <v>0</v>
      </c>
      <c r="F417" s="2">
        <v>0</v>
      </c>
      <c r="G417" s="3">
        <f t="shared" si="12"/>
        <v>1440143.0784</v>
      </c>
      <c r="H417" s="3">
        <f t="shared" si="13"/>
        <v>0.92999999993480742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1112264.56</v>
      </c>
      <c r="D418" s="2">
        <f>'PR-RAS'!E423</f>
        <v>1259130.51</v>
      </c>
      <c r="E418" s="2">
        <v>0</v>
      </c>
      <c r="F418" s="2">
        <v>0</v>
      </c>
      <c r="G418" s="3">
        <f t="shared" si="12"/>
        <v>1513929.16686</v>
      </c>
      <c r="H418" s="3">
        <f t="shared" si="13"/>
        <v>0.92999999993480742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441.10000000009313</v>
      </c>
      <c r="D420" s="2">
        <f>'PR-RAS'!E425</f>
        <v>84101.040000000037</v>
      </c>
      <c r="E420" s="2">
        <v>0</v>
      </c>
      <c r="F420" s="2">
        <v>0</v>
      </c>
      <c r="G420" s="3">
        <f t="shared" si="12"/>
        <v>70661.492420000068</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15438.72</v>
      </c>
      <c r="D421" s="2">
        <f>'PR-RAS'!E426</f>
        <v>14997.62</v>
      </c>
      <c r="E421" s="2">
        <v>0</v>
      </c>
      <c r="F421" s="2">
        <v>0</v>
      </c>
      <c r="G421" s="3">
        <f t="shared" si="12"/>
        <v>19082.263199999998</v>
      </c>
      <c r="H421" s="3">
        <f t="shared" si="13"/>
        <v>0.65999999999985448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1200</v>
      </c>
      <c r="D423" s="2">
        <f>'PR-RAS'!E428</f>
        <v>86373.57</v>
      </c>
      <c r="E423" s="2">
        <v>0</v>
      </c>
      <c r="F423" s="2">
        <v>0</v>
      </c>
      <c r="G423" s="3">
        <f t="shared" si="12"/>
        <v>73405.693079999997</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1111823.46</v>
      </c>
      <c r="D637" s="2">
        <f>'PR-RAS'!E643</f>
        <v>1175029.47</v>
      </c>
      <c r="E637" s="2">
        <v>0</v>
      </c>
      <c r="F637" s="2">
        <v>0</v>
      </c>
      <c r="G637" s="3">
        <f t="shared" si="14"/>
        <v>2201757.2064</v>
      </c>
      <c r="H637" s="3">
        <f t="shared" si="15"/>
        <v>0.92999999993480742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1112264.56</v>
      </c>
      <c r="D638" s="2">
        <f>'PR-RAS'!E644</f>
        <v>1259130.51</v>
      </c>
      <c r="E638" s="2">
        <v>0</v>
      </c>
      <c r="F638" s="2">
        <v>0</v>
      </c>
      <c r="G638" s="3">
        <f t="shared" si="14"/>
        <v>2312644.79446</v>
      </c>
      <c r="H638" s="3">
        <f t="shared" si="15"/>
        <v>0.92999999993480742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441.10000000009313</v>
      </c>
      <c r="D640" s="2">
        <f>'PR-RAS'!E646</f>
        <v>84101.040000000037</v>
      </c>
      <c r="E640" s="2">
        <v>0</v>
      </c>
      <c r="F640" s="2">
        <v>0</v>
      </c>
      <c r="G640" s="3">
        <f t="shared" si="14"/>
        <v>107762.99202000011</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15438.72</v>
      </c>
      <c r="D641" s="2">
        <f>'PR-RAS'!E647</f>
        <v>14997.62</v>
      </c>
      <c r="E641" s="2">
        <v>0</v>
      </c>
      <c r="F641" s="2">
        <v>0</v>
      </c>
      <c r="G641" s="3">
        <f t="shared" si="14"/>
        <v>29077.734400000001</v>
      </c>
      <c r="H641" s="3">
        <f t="shared" si="15"/>
        <v>0.65999999999985448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14997.619999999906</v>
      </c>
      <c r="D643" s="2">
        <f>'PR-RAS'!E649</f>
        <v>0</v>
      </c>
      <c r="E643" s="2">
        <v>0</v>
      </c>
      <c r="F643" s="2">
        <v>0</v>
      </c>
      <c r="G643" s="3">
        <f t="shared" si="14"/>
        <v>9628.4720399999405</v>
      </c>
      <c r="H643" s="3">
        <f t="shared" si="15"/>
        <v>0.38000000009378709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69103.420000000042</v>
      </c>
      <c r="E644" s="2">
        <v>0</v>
      </c>
      <c r="F644" s="2">
        <v>0</v>
      </c>
      <c r="G644" s="3">
        <f t="shared" si="14"/>
        <v>88866.998120000062</v>
      </c>
      <c r="H644" s="3">
        <f t="shared" si="15"/>
        <v>0.42000000004190952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81759.539999999994</v>
      </c>
      <c r="D645" s="2">
        <f>'PR-RAS'!E651</f>
        <v>0</v>
      </c>
      <c r="E645" s="2">
        <v>0</v>
      </c>
      <c r="F645" s="2">
        <v>0</v>
      </c>
      <c r="G645" s="3">
        <f t="shared" si="14"/>
        <v>52653.143759999999</v>
      </c>
      <c r="H645" s="3">
        <f t="shared" si="15"/>
        <v>0.46000000000640284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20702.259999999998</v>
      </c>
      <c r="D646" s="2">
        <f>'PR-RAS'!E653</f>
        <v>19240.400000000001</v>
      </c>
      <c r="E646" s="2">
        <v>0</v>
      </c>
      <c r="F646" s="2">
        <v>0</v>
      </c>
      <c r="G646" s="3">
        <f t="shared" si="14"/>
        <v>38173.073700000001</v>
      </c>
      <c r="H646" s="3">
        <f t="shared" si="15"/>
        <v>0.65999999999985448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147165.45000000001</v>
      </c>
      <c r="D647" s="2">
        <f>'PR-RAS'!E654</f>
        <v>145528.76999999999</v>
      </c>
      <c r="E647" s="2">
        <v>0</v>
      </c>
      <c r="F647" s="2">
        <v>0</v>
      </c>
      <c r="G647" s="3">
        <f t="shared" si="14"/>
        <v>283092.05154000001</v>
      </c>
      <c r="H647" s="3">
        <f t="shared" si="15"/>
        <v>0.68000000002211891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148627.31</v>
      </c>
      <c r="D648" s="2">
        <f>'PR-RAS'!E655</f>
        <v>144745.12</v>
      </c>
      <c r="E648" s="2">
        <v>0</v>
      </c>
      <c r="F648" s="2">
        <v>0</v>
      </c>
      <c r="G648" s="3">
        <f t="shared" si="14"/>
        <v>283462.05485000001</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19240.400000000023</v>
      </c>
      <c r="D649" s="2">
        <f>'PR-RAS'!E656</f>
        <v>20024.049999999988</v>
      </c>
      <c r="E649" s="2">
        <v>0</v>
      </c>
      <c r="F649" s="2">
        <v>0</v>
      </c>
      <c r="G649" s="3">
        <f t="shared" si="14"/>
        <v>38418.948000000004</v>
      </c>
      <c r="H649" s="3">
        <f t="shared" si="15"/>
        <v>0.45000000001164153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38</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38</v>
      </c>
      <c r="E653" s="2">
        <v>0</v>
      </c>
      <c r="F653" s="2">
        <v>0</v>
      </c>
      <c r="G653" s="3">
        <f t="shared" si="14"/>
        <v>74.328000000000003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966756.36</v>
      </c>
      <c r="D676" s="2">
        <f>'PR-RAS'!E683</f>
        <v>1021129.38</v>
      </c>
      <c r="E676" s="2">
        <v>0</v>
      </c>
      <c r="F676" s="2">
        <v>0</v>
      </c>
      <c r="G676" s="3">
        <f t="shared" si="14"/>
        <v>2031085.2060000002</v>
      </c>
      <c r="H676" s="3">
        <f t="shared" si="15"/>
        <v>0.73999999999068677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1460</v>
      </c>
      <c r="D677" s="2">
        <f>'PR-RAS'!E684</f>
        <v>1500</v>
      </c>
      <c r="E677" s="2">
        <v>0</v>
      </c>
      <c r="F677" s="2">
        <v>0</v>
      </c>
      <c r="G677" s="3">
        <f t="shared" si="14"/>
        <v>3014.96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911.23</v>
      </c>
      <c r="D678" s="2">
        <f>'PR-RAS'!E685</f>
        <v>1313.38</v>
      </c>
      <c r="E678" s="2">
        <v>0</v>
      </c>
      <c r="F678" s="2">
        <v>0</v>
      </c>
      <c r="G678" s="3">
        <f t="shared" si="14"/>
        <v>2395.2192300000002</v>
      </c>
      <c r="H678" s="3">
        <f t="shared" si="15"/>
        <v>0.61000000000012733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17250</v>
      </c>
      <c r="D717" s="2">
        <f>'PR-RAS'!E724</f>
        <v>15525</v>
      </c>
      <c r="E717" s="2">
        <v>0</v>
      </c>
      <c r="F717" s="2">
        <v>0</v>
      </c>
      <c r="G717" s="3">
        <f t="shared" si="14"/>
        <v>34582.799999999996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287</v>
      </c>
      <c r="D719" s="2">
        <f>'PR-RAS'!E726</f>
        <v>0</v>
      </c>
      <c r="E719" s="2">
        <v>0</v>
      </c>
      <c r="F719" s="2">
        <v>0</v>
      </c>
      <c r="G719" s="3">
        <f t="shared" si="14"/>
        <v>206.066</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4447.63</v>
      </c>
      <c r="D725" s="2">
        <f>'PR-RAS'!E732</f>
        <v>8698.65</v>
      </c>
      <c r="E725" s="2">
        <v>0</v>
      </c>
      <c r="F725" s="2">
        <v>0</v>
      </c>
      <c r="G725" s="3">
        <f t="shared" si="14"/>
        <v>15815.72932</v>
      </c>
      <c r="H725" s="3">
        <f t="shared" si="15"/>
        <v>0.72000000000025466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2686.57</v>
      </c>
      <c r="D726" s="2">
        <f>'PR-RAS'!E733</f>
        <v>441.44</v>
      </c>
      <c r="E726" s="2">
        <v>0</v>
      </c>
      <c r="F726" s="2">
        <v>0</v>
      </c>
      <c r="G726" s="3">
        <f t="shared" si="14"/>
        <v>2587.8512500000002</v>
      </c>
      <c r="H726" s="3">
        <f t="shared" si="15"/>
        <v>0.86999999999983402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21031.51</v>
      </c>
      <c r="D727" s="2">
        <f>'PR-RAS'!E734</f>
        <v>21203.03</v>
      </c>
      <c r="E727" s="2">
        <v>0</v>
      </c>
      <c r="F727" s="2">
        <v>0</v>
      </c>
      <c r="G727" s="3">
        <f t="shared" si="14"/>
        <v>46055.675819999997</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1911.24</v>
      </c>
      <c r="D729" s="2">
        <f>'PR-RAS'!E736</f>
        <v>1920</v>
      </c>
      <c r="E729" s="2">
        <v>0</v>
      </c>
      <c r="F729" s="2">
        <v>0</v>
      </c>
      <c r="G729" s="3">
        <f t="shared" si="14"/>
        <v>4186.90272</v>
      </c>
      <c r="H729" s="3">
        <f t="shared" si="15"/>
        <v>0.24000000000000909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1586.98</v>
      </c>
      <c r="D731" s="2">
        <f>'PR-RAS'!E738</f>
        <v>2708.73</v>
      </c>
      <c r="E731" s="2">
        <v>0</v>
      </c>
      <c r="F731" s="2">
        <v>0</v>
      </c>
      <c r="G731" s="3">
        <f t="shared" si="14"/>
        <v>5113.2412000000004</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181505.55</v>
      </c>
      <c r="D1011" s="7">
        <f>BILANCA!E6</f>
        <v>171906.62000000002</v>
      </c>
      <c r="E1011" s="7">
        <v>0</v>
      </c>
      <c r="F1011" s="7">
        <v>0</v>
      </c>
      <c r="G1011" s="8">
        <f t="shared" ref="G1011:G1306" si="38">B1011/1000*C1011+B1011/500*D1011</f>
        <v>525.31879000000004</v>
      </c>
      <c r="H1011" s="8">
        <f t="shared" si="35"/>
        <v>0.82999999998719431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78998.799999999988</v>
      </c>
      <c r="D1012" s="2">
        <f>BILANCA!E7</f>
        <v>65496.260000000009</v>
      </c>
      <c r="E1012" s="2">
        <v>0</v>
      </c>
      <c r="F1012" s="2">
        <v>0</v>
      </c>
      <c r="G1012" s="3">
        <f t="shared" si="38"/>
        <v>419.98264</v>
      </c>
      <c r="H1012" s="3">
        <f t="shared" si="35"/>
        <v>0.46000000002095476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78998.799999999988</v>
      </c>
      <c r="D1017" s="2">
        <f>BILANCA!E12</f>
        <v>65496.260000000009</v>
      </c>
      <c r="E1017" s="2">
        <v>0</v>
      </c>
      <c r="F1017" s="2">
        <v>0</v>
      </c>
      <c r="G1017" s="3">
        <f t="shared" si="38"/>
        <v>1469.9392400000002</v>
      </c>
      <c r="H1017" s="3">
        <f t="shared" si="35"/>
        <v>0.46000000002095476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29158.779999999995</v>
      </c>
      <c r="D1018" s="2">
        <f>BILANCA!E13</f>
        <v>28565.119999999995</v>
      </c>
      <c r="E1018" s="2">
        <v>0</v>
      </c>
      <c r="F1018" s="2">
        <v>0</v>
      </c>
      <c r="G1018" s="3">
        <f t="shared" si="38"/>
        <v>690.31215999999995</v>
      </c>
      <c r="H1018" s="3">
        <f t="shared" si="35"/>
        <v>0.34000000000014552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43989.71</v>
      </c>
      <c r="D1020" s="2">
        <f>BILANCA!E15</f>
        <v>43989.71</v>
      </c>
      <c r="E1020" s="2">
        <v>0</v>
      </c>
      <c r="F1020" s="2">
        <v>0</v>
      </c>
      <c r="G1020" s="3">
        <f t="shared" si="38"/>
        <v>1319.6913</v>
      </c>
      <c r="H1020" s="3">
        <f t="shared" si="35"/>
        <v>0.58000000000174623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875.84</v>
      </c>
      <c r="D1022" s="2">
        <f>BILANCA!E17</f>
        <v>875.84</v>
      </c>
      <c r="E1022" s="2">
        <v>0</v>
      </c>
      <c r="F1022" s="2">
        <v>0</v>
      </c>
      <c r="G1022" s="3">
        <f t="shared" si="38"/>
        <v>31.530239999999999</v>
      </c>
      <c r="H1022" s="3">
        <f t="shared" si="35"/>
        <v>0.31999999999993634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15706.77</v>
      </c>
      <c r="D1023" s="2">
        <f>BILANCA!E18</f>
        <v>16300.43</v>
      </c>
      <c r="E1023" s="2">
        <v>0</v>
      </c>
      <c r="F1023" s="2">
        <v>0</v>
      </c>
      <c r="G1023" s="3">
        <f t="shared" si="38"/>
        <v>627.99919</v>
      </c>
      <c r="H1023" s="3">
        <f t="shared" si="35"/>
        <v>0.65999999999985448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40880.329999999987</v>
      </c>
      <c r="D1024" s="2">
        <f>BILANCA!E19</f>
        <v>29738.110000000015</v>
      </c>
      <c r="E1024" s="2">
        <v>0</v>
      </c>
      <c r="F1024" s="2">
        <v>0</v>
      </c>
      <c r="G1024" s="3">
        <f t="shared" si="38"/>
        <v>1404.9917000000003</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113914.37</v>
      </c>
      <c r="D1025" s="2">
        <f>BILANCA!E20</f>
        <v>116387.32</v>
      </c>
      <c r="E1025" s="2">
        <v>0</v>
      </c>
      <c r="F1025" s="2">
        <v>0</v>
      </c>
      <c r="G1025" s="3">
        <f t="shared" si="38"/>
        <v>5200.3351499999999</v>
      </c>
      <c r="H1025" s="3">
        <f t="shared" si="35"/>
        <v>0.69000000000232831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941.54</v>
      </c>
      <c r="D1026" s="2">
        <f>BILANCA!E21</f>
        <v>941.54</v>
      </c>
      <c r="E1026" s="2">
        <v>0</v>
      </c>
      <c r="F1026" s="2">
        <v>0</v>
      </c>
      <c r="G1026" s="3">
        <f t="shared" si="38"/>
        <v>45.193919999999999</v>
      </c>
      <c r="H1026" s="3">
        <f t="shared" si="35"/>
        <v>0.92000000000007276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67899.58</v>
      </c>
      <c r="D1027" s="2">
        <f>BILANCA!E22</f>
        <v>67899.58</v>
      </c>
      <c r="E1027" s="2">
        <v>0</v>
      </c>
      <c r="F1027" s="2">
        <v>0</v>
      </c>
      <c r="G1027" s="3">
        <f t="shared" si="38"/>
        <v>3462.8785800000001</v>
      </c>
      <c r="H1027" s="3">
        <f t="shared" si="35"/>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9736.9599999999991</v>
      </c>
      <c r="D1029" s="2">
        <f>BILANCA!E24</f>
        <v>11111.64</v>
      </c>
      <c r="E1029" s="2">
        <v>0</v>
      </c>
      <c r="F1029" s="2">
        <v>0</v>
      </c>
      <c r="G1029" s="3">
        <f t="shared" si="38"/>
        <v>607.24455999999986</v>
      </c>
      <c r="H1029" s="3">
        <f t="shared" si="35"/>
        <v>0.40000000000145519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5352.78</v>
      </c>
      <c r="D1030" s="2">
        <f>BILANCA!E25</f>
        <v>7047.41</v>
      </c>
      <c r="E1030" s="2">
        <v>0</v>
      </c>
      <c r="F1030" s="2">
        <v>0</v>
      </c>
      <c r="G1030" s="3">
        <f t="shared" si="38"/>
        <v>388.952</v>
      </c>
      <c r="H1030" s="3">
        <f t="shared" si="35"/>
        <v>0.63000000000010914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10127.219999999999</v>
      </c>
      <c r="D1031" s="2">
        <f>BILANCA!E26</f>
        <v>10127.219999999999</v>
      </c>
      <c r="E1031" s="2">
        <v>0</v>
      </c>
      <c r="F1031" s="2">
        <v>0</v>
      </c>
      <c r="G1031" s="3">
        <f t="shared" si="38"/>
        <v>638.01486</v>
      </c>
      <c r="H1031" s="3">
        <f t="shared" si="35"/>
        <v>0.43999999999869033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167092.12</v>
      </c>
      <c r="D1033" s="2">
        <f>BILANCA!E28</f>
        <v>183776.6</v>
      </c>
      <c r="E1033" s="2">
        <v>0</v>
      </c>
      <c r="F1033" s="2">
        <v>0</v>
      </c>
      <c r="G1033" s="3">
        <f t="shared" si="38"/>
        <v>12296.842359999999</v>
      </c>
      <c r="H1033" s="3">
        <f t="shared" si="35"/>
        <v>0.51999999998952262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8959.69</v>
      </c>
      <c r="D1040" s="2">
        <f>BILANCA!E35</f>
        <v>7193.0300000000007</v>
      </c>
      <c r="E1040" s="2">
        <v>0</v>
      </c>
      <c r="F1040" s="2">
        <v>0</v>
      </c>
      <c r="G1040" s="3">
        <f t="shared" si="38"/>
        <v>700.37250000000006</v>
      </c>
      <c r="H1040" s="3">
        <f t="shared" si="35"/>
        <v>0.34000000000014552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9598.1200000000008</v>
      </c>
      <c r="D1041" s="2">
        <f>BILANCA!E36</f>
        <v>9478.7000000000007</v>
      </c>
      <c r="E1041" s="2">
        <v>0</v>
      </c>
      <c r="F1041" s="2">
        <v>0</v>
      </c>
      <c r="G1041" s="3">
        <f t="shared" si="38"/>
        <v>885.22111999999993</v>
      </c>
      <c r="H1041" s="3">
        <f t="shared" si="35"/>
        <v>0.42000000000007276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638.42999999999995</v>
      </c>
      <c r="D1045" s="2">
        <f>BILANCA!E40</f>
        <v>2285.67</v>
      </c>
      <c r="E1045" s="2">
        <v>0</v>
      </c>
      <c r="F1045" s="2">
        <v>0</v>
      </c>
      <c r="G1045" s="3">
        <f t="shared" si="38"/>
        <v>182.34195</v>
      </c>
      <c r="H1045" s="3">
        <f t="shared" si="35"/>
        <v>0.75999999999987722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1380.85</v>
      </c>
      <c r="D1052" s="2">
        <f>BILANCA!E47</f>
        <v>1380.85</v>
      </c>
      <c r="E1052" s="2">
        <v>0</v>
      </c>
      <c r="F1052" s="2">
        <v>0</v>
      </c>
      <c r="G1052" s="3">
        <f t="shared" si="38"/>
        <v>173.9871</v>
      </c>
      <c r="H1052" s="3">
        <f t="shared" si="35"/>
        <v>0.3000000000001819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1380.85</v>
      </c>
      <c r="D1055" s="2">
        <f>BILANCA!E50</f>
        <v>1380.85</v>
      </c>
      <c r="E1055" s="2">
        <v>0</v>
      </c>
      <c r="F1055" s="2">
        <v>0</v>
      </c>
      <c r="G1055" s="3">
        <f t="shared" si="38"/>
        <v>186.41474999999997</v>
      </c>
      <c r="H1055" s="3">
        <f t="shared" si="35"/>
        <v>0.3000000000001819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23907.61</v>
      </c>
      <c r="D1059" s="2">
        <f>BILANCA!E54</f>
        <v>25141.9</v>
      </c>
      <c r="E1059" s="2">
        <v>0</v>
      </c>
      <c r="F1059" s="2">
        <v>0</v>
      </c>
      <c r="G1059" s="3">
        <f t="shared" si="38"/>
        <v>3635.3790900000004</v>
      </c>
      <c r="H1059" s="3">
        <f t="shared" si="35"/>
        <v>0.48999999999796273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23907.61</v>
      </c>
      <c r="D1060" s="2">
        <f>BILANCA!E55</f>
        <v>25141.9</v>
      </c>
      <c r="E1060" s="2">
        <v>0</v>
      </c>
      <c r="F1060" s="2">
        <v>0</v>
      </c>
      <c r="G1060" s="3">
        <f t="shared" si="38"/>
        <v>3709.5705000000007</v>
      </c>
      <c r="H1060" s="3">
        <f t="shared" si="35"/>
        <v>0.48999999999796273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102506.75</v>
      </c>
      <c r="D1074" s="2">
        <f>BILANCA!E69</f>
        <v>106410.36000000002</v>
      </c>
      <c r="E1074" s="2">
        <v>0</v>
      </c>
      <c r="F1074" s="2">
        <v>0</v>
      </c>
      <c r="G1074" s="3">
        <f t="shared" si="38"/>
        <v>20180.95808</v>
      </c>
      <c r="H1074" s="3">
        <f t="shared" si="35"/>
        <v>0.61000000001513399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19240.400000000001</v>
      </c>
      <c r="D1075" s="2">
        <f>BILANCA!E70</f>
        <v>20024.05</v>
      </c>
      <c r="E1075" s="2">
        <v>0</v>
      </c>
      <c r="F1075" s="2">
        <v>0</v>
      </c>
      <c r="G1075" s="3">
        <f t="shared" si="38"/>
        <v>3853.7525000000001</v>
      </c>
      <c r="H1075" s="3">
        <f t="shared" si="35"/>
        <v>0.4500000000007276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19240.400000000001</v>
      </c>
      <c r="D1076" s="2">
        <f>BILANCA!E71</f>
        <v>20024.05</v>
      </c>
      <c r="E1076" s="2">
        <v>0</v>
      </c>
      <c r="F1076" s="2">
        <v>0</v>
      </c>
      <c r="G1076" s="3">
        <f t="shared" si="38"/>
        <v>3913.0410000000002</v>
      </c>
      <c r="H1076" s="3">
        <f t="shared" si="35"/>
        <v>0.4500000000007276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19240.400000000001</v>
      </c>
      <c r="D1078" s="2">
        <f>BILANCA!E73</f>
        <v>20024.05</v>
      </c>
      <c r="E1078" s="2">
        <v>0</v>
      </c>
      <c r="F1078" s="2">
        <v>0</v>
      </c>
      <c r="G1078" s="3">
        <f t="shared" si="38"/>
        <v>4031.6180000000004</v>
      </c>
      <c r="H1078" s="3">
        <f t="shared" si="35"/>
        <v>0.4500000000007276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306.81</v>
      </c>
      <c r="D1087" s="2">
        <f>BILANCA!E82</f>
        <v>12.74</v>
      </c>
      <c r="E1087" s="2">
        <v>0</v>
      </c>
      <c r="F1087" s="2">
        <v>0</v>
      </c>
      <c r="G1087" s="3">
        <f t="shared" si="38"/>
        <v>25.58633</v>
      </c>
      <c r="H1087" s="3">
        <f t="shared" si="35"/>
        <v>0.44999999999999751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306.81</v>
      </c>
      <c r="D1092" s="2">
        <f>BILANCA!E87</f>
        <v>12.74</v>
      </c>
      <c r="E1092" s="2">
        <v>0</v>
      </c>
      <c r="F1092" s="2">
        <v>0</v>
      </c>
      <c r="G1092" s="3">
        <f t="shared" si="38"/>
        <v>27.247779999999999</v>
      </c>
      <c r="H1092" s="3">
        <f t="shared" si="35"/>
        <v>0.44999999999999751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1200</v>
      </c>
      <c r="D1152" s="2">
        <f>BILANCA!E147</f>
        <v>86373.57</v>
      </c>
      <c r="E1152" s="2">
        <v>0</v>
      </c>
      <c r="F1152" s="2">
        <v>0</v>
      </c>
      <c r="G1152" s="3">
        <f t="shared" si="38"/>
        <v>24700.493880000002</v>
      </c>
      <c r="H1152" s="3">
        <f t="shared" si="41"/>
        <v>0.42999999999301508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84698.57</v>
      </c>
      <c r="E1155" s="2">
        <v>0</v>
      </c>
      <c r="F1155" s="2">
        <v>0</v>
      </c>
      <c r="G1155" s="3">
        <f t="shared" si="38"/>
        <v>24562.585299999999</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84698.57</v>
      </c>
      <c r="E1161" s="2">
        <v>0</v>
      </c>
      <c r="F1161" s="2">
        <v>0</v>
      </c>
      <c r="G1161" s="3">
        <f t="shared" si="38"/>
        <v>25578.968140000001</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1200</v>
      </c>
      <c r="D1165" s="2">
        <f>BILANCA!E160</f>
        <v>1675</v>
      </c>
      <c r="E1165" s="2">
        <v>0</v>
      </c>
      <c r="F1165" s="2">
        <v>0</v>
      </c>
      <c r="G1165" s="3">
        <f t="shared" si="38"/>
        <v>705.25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81759.539999999994</v>
      </c>
      <c r="D1176" s="2">
        <f>BILANCA!E171</f>
        <v>0</v>
      </c>
      <c r="E1176" s="2">
        <v>0</v>
      </c>
      <c r="F1176" s="2">
        <v>0</v>
      </c>
      <c r="G1176" s="3">
        <f t="shared" si="38"/>
        <v>13572.083639999999</v>
      </c>
      <c r="H1176" s="3">
        <f t="shared" si="41"/>
        <v>0.46000000000640284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81759.539999999994</v>
      </c>
      <c r="D1179" s="2">
        <f>BILANCA!E174</f>
        <v>0</v>
      </c>
      <c r="E1179" s="2">
        <v>0</v>
      </c>
      <c r="F1179" s="2">
        <v>0</v>
      </c>
      <c r="G1179" s="3">
        <f t="shared" si="38"/>
        <v>13817.36226</v>
      </c>
      <c r="H1179" s="3">
        <f t="shared" si="41"/>
        <v>0.46000000000640284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181505.55</v>
      </c>
      <c r="D1180" s="2">
        <f>BILANCA!E176</f>
        <v>171906.62000000002</v>
      </c>
      <c r="E1180" s="2">
        <v>0</v>
      </c>
      <c r="F1180" s="2">
        <v>0</v>
      </c>
      <c r="G1180" s="3">
        <f t="shared" si="38"/>
        <v>89304.194300000003</v>
      </c>
      <c r="H1180" s="3">
        <f t="shared" si="41"/>
        <v>0.82999999998719431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86309.12999999999</v>
      </c>
      <c r="D1181" s="2">
        <f>BILANCA!E177</f>
        <v>89140.210000000021</v>
      </c>
      <c r="E1181" s="2">
        <v>0</v>
      </c>
      <c r="F1181" s="2">
        <v>0</v>
      </c>
      <c r="G1181" s="3">
        <f t="shared" si="38"/>
        <v>45244.813050000012</v>
      </c>
      <c r="H1181" s="3">
        <f t="shared" si="41"/>
        <v>0.34000000001105946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86309.12999999999</v>
      </c>
      <c r="D1182" s="2">
        <f>BILANCA!E178</f>
        <v>89127.470000000016</v>
      </c>
      <c r="E1182" s="2">
        <v>0</v>
      </c>
      <c r="F1182" s="2">
        <v>0</v>
      </c>
      <c r="G1182" s="3">
        <f t="shared" si="38"/>
        <v>45505.020040000003</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81591.539999999994</v>
      </c>
      <c r="D1183" s="2">
        <f>BILANCA!E179</f>
        <v>84161.07</v>
      </c>
      <c r="E1183" s="2">
        <v>0</v>
      </c>
      <c r="F1183" s="2">
        <v>0</v>
      </c>
      <c r="G1183" s="3">
        <f t="shared" si="38"/>
        <v>43235.066639999997</v>
      </c>
      <c r="H1183" s="3">
        <f t="shared" si="41"/>
        <v>0.53000000001338776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4338.1899999999996</v>
      </c>
      <c r="D1184" s="2">
        <f>BILANCA!E180</f>
        <v>4886.74</v>
      </c>
      <c r="E1184" s="2">
        <v>0</v>
      </c>
      <c r="F1184" s="2">
        <v>0</v>
      </c>
      <c r="G1184" s="3">
        <f t="shared" si="38"/>
        <v>2455.4305799999997</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72.59</v>
      </c>
      <c r="D1185" s="2">
        <f>BILANCA!E181</f>
        <v>79.66</v>
      </c>
      <c r="E1185" s="2">
        <v>0</v>
      </c>
      <c r="F1185" s="2">
        <v>0</v>
      </c>
      <c r="G1185" s="3">
        <f t="shared" si="38"/>
        <v>40.584249999999997</v>
      </c>
      <c r="H1185" s="3">
        <f t="shared" si="41"/>
        <v>0.75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72.59</v>
      </c>
      <c r="D1188" s="2">
        <f>BILANCA!E184</f>
        <v>79.66</v>
      </c>
      <c r="E1188" s="2">
        <v>0</v>
      </c>
      <c r="F1188" s="2">
        <v>0</v>
      </c>
      <c r="G1188" s="3">
        <f t="shared" si="38"/>
        <v>41.279979999999995</v>
      </c>
      <c r="H1188" s="3">
        <f t="shared" si="41"/>
        <v>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306.81</v>
      </c>
      <c r="D1200" s="2">
        <f>BILANCA!E196</f>
        <v>0</v>
      </c>
      <c r="E1200" s="2">
        <v>0</v>
      </c>
      <c r="F1200" s="2">
        <v>0</v>
      </c>
      <c r="G1200" s="3">
        <f t="shared" si="38"/>
        <v>58.293900000000001</v>
      </c>
      <c r="H1200" s="3">
        <f t="shared" si="41"/>
        <v>0.18999999999999773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12.74</v>
      </c>
      <c r="E1251" s="2">
        <v>0</v>
      </c>
      <c r="F1251" s="2">
        <v>0</v>
      </c>
      <c r="G1251" s="3">
        <f>B1251/1000*C1251+B1251/500*D1251</f>
        <v>6.1406799999999997</v>
      </c>
      <c r="H1251" s="3">
        <f>ABS(C1251-ROUND(C1251,0))+ABS(D1251-ROUND(D1251,0))</f>
        <v>0.25999999999999979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95196.42</v>
      </c>
      <c r="D1255" s="2">
        <f>BILANCA!E251</f>
        <v>82766.41</v>
      </c>
      <c r="E1255" s="2">
        <v>0</v>
      </c>
      <c r="F1255" s="2">
        <v>0</v>
      </c>
      <c r="G1255" s="3">
        <f t="shared" si="38"/>
        <v>63878.663799999995</v>
      </c>
      <c r="H1255" s="3">
        <f t="shared" si="41"/>
        <v>0.83000000000174623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78998.8</v>
      </c>
      <c r="D1256" s="2">
        <f>BILANCA!E252</f>
        <v>65496.26</v>
      </c>
      <c r="E1256" s="2">
        <v>0</v>
      </c>
      <c r="F1256" s="2">
        <v>0</v>
      </c>
      <c r="G1256" s="3">
        <f t="shared" si="38"/>
        <v>51657.864719999998</v>
      </c>
      <c r="H1256" s="3">
        <f t="shared" si="41"/>
        <v>0.45999999999912689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78998.8</v>
      </c>
      <c r="D1257" s="2">
        <f>BILANCA!E253</f>
        <v>65496.26</v>
      </c>
      <c r="E1257" s="2">
        <v>0</v>
      </c>
      <c r="F1257" s="2">
        <v>0</v>
      </c>
      <c r="G1257" s="3">
        <f t="shared" si="38"/>
        <v>51867.856039999999</v>
      </c>
      <c r="H1257" s="3">
        <f t="shared" si="41"/>
        <v>0.45999999999912689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14997.62</v>
      </c>
      <c r="D1259" s="2">
        <f>BILANCA!E255</f>
        <v>-69103.42</v>
      </c>
      <c r="E1259" s="2">
        <v>0</v>
      </c>
      <c r="F1259" s="2">
        <v>0</v>
      </c>
      <c r="G1259" s="3">
        <f t="shared" si="38"/>
        <v>-30679.09578</v>
      </c>
      <c r="H1259" s="3">
        <f t="shared" si="41"/>
        <v>0.79999999999745341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14997.62</v>
      </c>
      <c r="D1260" s="2">
        <f>BILANCA!E256</f>
        <v>0</v>
      </c>
      <c r="E1260" s="2">
        <v>0</v>
      </c>
      <c r="F1260" s="2">
        <v>0</v>
      </c>
      <c r="G1260" s="3">
        <f t="shared" si="38"/>
        <v>3749.4050000000002</v>
      </c>
      <c r="H1260" s="3">
        <f t="shared" si="41"/>
        <v>0.37999999999919964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14997.62</v>
      </c>
      <c r="D1261" s="2">
        <f>BILANCA!E257</f>
        <v>0</v>
      </c>
      <c r="E1261" s="2">
        <v>0</v>
      </c>
      <c r="F1261" s="2">
        <v>0</v>
      </c>
      <c r="G1261" s="3">
        <f t="shared" si="38"/>
        <v>3764.4026200000003</v>
      </c>
      <c r="H1261" s="3">
        <f t="shared" si="41"/>
        <v>0.37999999999919964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69103.42</v>
      </c>
      <c r="E1264" s="2">
        <v>0</v>
      </c>
      <c r="F1264" s="2">
        <v>0</v>
      </c>
      <c r="G1264" s="3">
        <f t="shared" si="38"/>
        <v>35104.537360000002</v>
      </c>
      <c r="H1264" s="3">
        <f t="shared" si="41"/>
        <v>0.41999999999825377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69103.42</v>
      </c>
      <c r="E1265" s="2">
        <v>0</v>
      </c>
      <c r="F1265" s="2">
        <v>0</v>
      </c>
      <c r="G1265" s="3">
        <f t="shared" si="38"/>
        <v>35242.744200000001</v>
      </c>
      <c r="H1265" s="3">
        <f t="shared" si="41"/>
        <v>0.41999999999825377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1200</v>
      </c>
      <c r="D1278" s="2">
        <f>BILANCA!E274</f>
        <v>86373.57</v>
      </c>
      <c r="E1278" s="2">
        <v>0</v>
      </c>
      <c r="F1278" s="2">
        <v>0</v>
      </c>
      <c r="G1278" s="3">
        <f t="shared" si="38"/>
        <v>46617.833520000007</v>
      </c>
      <c r="H1278" s="3">
        <f t="shared" si="41"/>
        <v>0.42999999999301508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84698.57</v>
      </c>
      <c r="E1281" s="2">
        <v>0</v>
      </c>
      <c r="F1281" s="2">
        <v>0</v>
      </c>
      <c r="G1281" s="3">
        <f t="shared" si="48"/>
        <v>45906.624940000009</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84698.57</v>
      </c>
      <c r="E1287" s="2">
        <v>0</v>
      </c>
      <c r="F1287" s="2">
        <v>0</v>
      </c>
      <c r="G1287" s="3">
        <f t="shared" si="48"/>
        <v>46923.007780000007</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1200</v>
      </c>
      <c r="D1291" s="2">
        <f>BILANCA!E287</f>
        <v>1675</v>
      </c>
      <c r="E1291" s="2">
        <v>0</v>
      </c>
      <c r="F1291" s="2">
        <v>0</v>
      </c>
      <c r="G1291" s="3">
        <f t="shared" si="48"/>
        <v>1278.5500000000002</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1200</v>
      </c>
      <c r="D1305" s="2">
        <f>BILANCA!E302</f>
        <v>1675</v>
      </c>
      <c r="E1305" s="2">
        <v>0</v>
      </c>
      <c r="F1305" s="2">
        <v>0</v>
      </c>
      <c r="G1305" s="3">
        <f t="shared" si="38"/>
        <v>1342.25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84698.57</v>
      </c>
      <c r="E1306" s="2">
        <v>0</v>
      </c>
      <c r="F1306" s="2">
        <v>0</v>
      </c>
      <c r="G1306" s="3">
        <f t="shared" si="38"/>
        <v>50141.553440000003</v>
      </c>
      <c r="H1306" s="3">
        <f t="shared" si="41"/>
        <v>0.42999999999301508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306.81</v>
      </c>
      <c r="D1311" s="2">
        <f>BILANCA!E308</f>
        <v>12.74</v>
      </c>
      <c r="E1311" s="2">
        <v>0</v>
      </c>
      <c r="F1311" s="2">
        <v>0</v>
      </c>
      <c r="G1311" s="3">
        <f t="shared" si="52"/>
        <v>100.01928999999998</v>
      </c>
      <c r="H1311" s="3">
        <f t="shared" si="41"/>
        <v>0.44999999999999751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86309.13</v>
      </c>
      <c r="D1340" s="2">
        <f>BILANCA!E337</f>
        <v>89127.47</v>
      </c>
      <c r="E1340" s="2">
        <v>0</v>
      </c>
      <c r="F1340" s="2">
        <v>0</v>
      </c>
      <c r="G1340" s="3">
        <f t="shared" si="52"/>
        <v>87306.143100000016</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12.74</v>
      </c>
      <c r="E1383" s="2">
        <v>0</v>
      </c>
      <c r="F1383" s="2">
        <v>0</v>
      </c>
      <c r="G1383" s="3">
        <f t="shared" si="59"/>
        <v>9.5040399999999998</v>
      </c>
      <c r="H1383" s="3">
        <f t="shared" si="60"/>
        <v>0.25999999999999979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1112264.56</v>
      </c>
      <c r="D1510" s="2">
        <f>'RAS-funkcijski'!E114</f>
        <v>1259130.51</v>
      </c>
      <c r="E1510" s="2">
        <v>0</v>
      </c>
      <c r="F1510" s="2">
        <v>0</v>
      </c>
      <c r="G1510" s="3">
        <f t="shared" si="52"/>
        <v>399357.8138</v>
      </c>
      <c r="H1510" s="3">
        <f t="shared" si="63"/>
        <v>0.92999999993480742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1108964.56</v>
      </c>
      <c r="D1514" s="2">
        <f>'RAS-funkcijski'!E118</f>
        <v>1255830.51</v>
      </c>
      <c r="E1514" s="2">
        <v>0</v>
      </c>
      <c r="F1514" s="2">
        <v>0</v>
      </c>
      <c r="G1514" s="3">
        <f t="shared" si="52"/>
        <v>412751.31612000003</v>
      </c>
      <c r="H1514" s="3">
        <f t="shared" si="63"/>
        <v>0.92999999993480742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1108964.56</v>
      </c>
      <c r="D1516" s="2">
        <f>'RAS-funkcijski'!E120</f>
        <v>1255830.51</v>
      </c>
      <c r="E1516" s="2">
        <v>0</v>
      </c>
      <c r="F1516" s="2">
        <v>0</v>
      </c>
      <c r="G1516" s="3">
        <f t="shared" si="52"/>
        <v>419992.56728000002</v>
      </c>
      <c r="H1516" s="3">
        <f t="shared" si="63"/>
        <v>0.92999999993480742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3300</v>
      </c>
      <c r="D1524" s="2">
        <f>'RAS-funkcijski'!E128</f>
        <v>3300</v>
      </c>
      <c r="E1524" s="2">
        <v>0</v>
      </c>
      <c r="F1524" s="2">
        <v>0</v>
      </c>
      <c r="G1524" s="3">
        <f t="shared" si="52"/>
        <v>1227.5999999999999</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1112264.56</v>
      </c>
      <c r="D1537" s="14">
        <f>'RAS-funkcijski'!E141</f>
        <v>1259130.51</v>
      </c>
      <c r="E1537" s="14">
        <v>0</v>
      </c>
      <c r="F1537" s="14">
        <v>0</v>
      </c>
      <c r="G1537" s="15">
        <f t="shared" si="52"/>
        <v>497382.00446000003</v>
      </c>
      <c r="H1537" s="15">
        <f t="shared" si="63"/>
        <v>0.92999999993480742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17992</v>
      </c>
      <c r="D1538" s="7">
        <f>'P-VRIO'!E5</f>
        <v>17992</v>
      </c>
      <c r="E1538" s="7">
        <v>0</v>
      </c>
      <c r="F1538" s="7">
        <v>0</v>
      </c>
      <c r="G1538" s="8">
        <f t="shared" si="52"/>
        <v>53.975999999999999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17992</v>
      </c>
      <c r="D1539" s="2">
        <f>'P-VRIO'!E6</f>
        <v>17992</v>
      </c>
      <c r="E1539" s="2">
        <v>0</v>
      </c>
      <c r="F1539" s="2">
        <v>0</v>
      </c>
      <c r="G1539" s="3">
        <f t="shared" si="52"/>
        <v>107.952</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17992</v>
      </c>
      <c r="D1540" s="2">
        <f>'P-VRIO'!E7</f>
        <v>17992</v>
      </c>
      <c r="E1540" s="2">
        <v>0</v>
      </c>
      <c r="F1540" s="2">
        <v>0</v>
      </c>
      <c r="G1540" s="3">
        <f t="shared" si="52"/>
        <v>161.928</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17992</v>
      </c>
      <c r="D1541" s="2">
        <f>'P-VRIO'!E8</f>
        <v>17992</v>
      </c>
      <c r="E1541" s="2">
        <v>0</v>
      </c>
      <c r="F1541" s="2">
        <v>0</v>
      </c>
      <c r="G1541" s="3">
        <f t="shared" si="52"/>
        <v>215.904</v>
      </c>
      <c r="H1541" s="3">
        <f t="shared" si="63"/>
        <v>0</v>
      </c>
      <c r="I1541" s="11">
        <f t="shared" ref="I1541:I1546" si="64">G1541*H1541</f>
        <v>0</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86309.13</v>
      </c>
      <c r="D1582" s="7"/>
      <c r="E1582" s="7">
        <v>0</v>
      </c>
      <c r="F1582" s="7">
        <v>0</v>
      </c>
      <c r="G1582" s="8">
        <f t="shared" ref="G1582:G1686" si="70">B1582/1000*C1582</f>
        <v>86.30913000000001</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1178684.21</v>
      </c>
      <c r="D1583" s="2">
        <v>0</v>
      </c>
      <c r="E1583" s="2">
        <v>0</v>
      </c>
      <c r="F1583" s="2">
        <v>0</v>
      </c>
      <c r="G1583" s="3">
        <f t="shared" si="70"/>
        <v>2357.3684199999998</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1313.24</v>
      </c>
      <c r="D1584" s="2">
        <v>0</v>
      </c>
      <c r="E1584" s="2">
        <v>0</v>
      </c>
      <c r="F1584" s="2">
        <v>0</v>
      </c>
      <c r="G1584" s="3">
        <f t="shared" si="70"/>
        <v>3.9397199999999999</v>
      </c>
      <c r="H1584" s="3">
        <f t="shared" si="71"/>
        <v>0.24000000000000909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1170515.33</v>
      </c>
      <c r="D1585" s="2">
        <v>0</v>
      </c>
      <c r="E1585" s="2">
        <v>0</v>
      </c>
      <c r="F1585" s="2">
        <v>0</v>
      </c>
      <c r="G1585" s="3">
        <f t="shared" si="70"/>
        <v>4682.0613200000007</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1028620.28</v>
      </c>
      <c r="D1586" s="2">
        <v>0</v>
      </c>
      <c r="E1586" s="2">
        <v>0</v>
      </c>
      <c r="F1586" s="2">
        <v>0</v>
      </c>
      <c r="G1586" s="3">
        <f t="shared" si="70"/>
        <v>5143.1014000000005</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140521.82</v>
      </c>
      <c r="D1587" s="2">
        <v>0</v>
      </c>
      <c r="E1587" s="2">
        <v>0</v>
      </c>
      <c r="F1587" s="2">
        <v>0</v>
      </c>
      <c r="G1587" s="3">
        <f t="shared" si="70"/>
        <v>843.13092000000006</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639.73</v>
      </c>
      <c r="D1588" s="2">
        <v>0</v>
      </c>
      <c r="E1588" s="2">
        <v>0</v>
      </c>
      <c r="F1588" s="2">
        <v>0</v>
      </c>
      <c r="G1588" s="3">
        <f t="shared" si="70"/>
        <v>4.47811</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733.5</v>
      </c>
      <c r="D1592" s="2">
        <v>0</v>
      </c>
      <c r="E1592" s="2">
        <v>0</v>
      </c>
      <c r="F1592" s="2">
        <v>0</v>
      </c>
      <c r="G1592" s="3">
        <f t="shared" si="70"/>
        <v>8.0685000000000002</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6855.64</v>
      </c>
      <c r="D1594" s="2">
        <v>0</v>
      </c>
      <c r="E1594" s="2">
        <v>0</v>
      </c>
      <c r="F1594" s="2">
        <v>0</v>
      </c>
      <c r="G1594" s="3">
        <f t="shared" si="70"/>
        <v>89.123320000000007</v>
      </c>
      <c r="H1594" s="3">
        <f t="shared" si="71"/>
        <v>0.35999999999967258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1175853.1299999999</v>
      </c>
      <c r="D1602" s="2">
        <v>0</v>
      </c>
      <c r="E1602" s="2">
        <v>0</v>
      </c>
      <c r="F1602" s="2">
        <v>0</v>
      </c>
      <c r="G1602" s="3">
        <f t="shared" si="70"/>
        <v>24692.915730000001</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1300.5</v>
      </c>
      <c r="D1603" s="2">
        <v>0</v>
      </c>
      <c r="E1603" s="2">
        <v>0</v>
      </c>
      <c r="F1603" s="2">
        <v>0</v>
      </c>
      <c r="G1603" s="3">
        <f t="shared" si="70"/>
        <v>28.610999999999997</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1167696.99</v>
      </c>
      <c r="D1604" s="2">
        <v>0</v>
      </c>
      <c r="E1604" s="2">
        <v>0</v>
      </c>
      <c r="F1604" s="2">
        <v>0</v>
      </c>
      <c r="G1604" s="3">
        <f t="shared" si="70"/>
        <v>26857.030769999998</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1026050.75</v>
      </c>
      <c r="D1605" s="2">
        <v>0</v>
      </c>
      <c r="E1605" s="2">
        <v>0</v>
      </c>
      <c r="F1605" s="2">
        <v>0</v>
      </c>
      <c r="G1605" s="3">
        <f t="shared" si="70"/>
        <v>24625.218000000001</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139973.26999999999</v>
      </c>
      <c r="D1606" s="2">
        <v>0</v>
      </c>
      <c r="E1606" s="2">
        <v>0</v>
      </c>
      <c r="F1606" s="2">
        <v>0</v>
      </c>
      <c r="G1606" s="3">
        <f t="shared" si="70"/>
        <v>3499.3317499999998</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632.66</v>
      </c>
      <c r="D1607" s="2">
        <v>0</v>
      </c>
      <c r="E1607" s="2">
        <v>0</v>
      </c>
      <c r="F1607" s="2">
        <v>0</v>
      </c>
      <c r="G1607" s="3">
        <f t="shared" si="70"/>
        <v>16.449159999999999</v>
      </c>
      <c r="H1607" s="3">
        <f t="shared" si="71"/>
        <v>0.34000000000003183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733.5</v>
      </c>
      <c r="D1611" s="2">
        <v>0</v>
      </c>
      <c r="E1611" s="2">
        <v>0</v>
      </c>
      <c r="F1611" s="2">
        <v>0</v>
      </c>
      <c r="G1611" s="3">
        <f t="shared" si="70"/>
        <v>22.004999999999999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306.81</v>
      </c>
      <c r="D1612" s="2">
        <v>0</v>
      </c>
      <c r="E1612" s="2">
        <v>0</v>
      </c>
      <c r="F1612" s="2">
        <v>0</v>
      </c>
      <c r="G1612" s="3">
        <f t="shared" si="70"/>
        <v>9.5111100000000004</v>
      </c>
      <c r="H1612" s="3">
        <f t="shared" si="71"/>
        <v>0.18999999999999773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6855.64</v>
      </c>
      <c r="D1613" s="2">
        <v>0</v>
      </c>
      <c r="E1613" s="2">
        <v>0</v>
      </c>
      <c r="F1613" s="2">
        <v>0</v>
      </c>
      <c r="G1613" s="3">
        <f t="shared" si="70"/>
        <v>219.38048000000001</v>
      </c>
      <c r="H1613" s="3">
        <f t="shared" si="71"/>
        <v>0.35999999999967258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89140.209999999963</v>
      </c>
      <c r="D1621" s="2">
        <v>0</v>
      </c>
      <c r="E1621" s="2">
        <v>0</v>
      </c>
      <c r="F1621" s="2">
        <v>0</v>
      </c>
      <c r="G1621" s="3">
        <f t="shared" si="70"/>
        <v>3565.6083999999987</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89140.21</v>
      </c>
      <c r="D1681" s="2">
        <v>0</v>
      </c>
      <c r="E1681" s="2">
        <v>0</v>
      </c>
      <c r="F1681" s="2">
        <v>0</v>
      </c>
      <c r="G1681" s="3">
        <f t="shared" si="70"/>
        <v>8914.0210000000006</v>
      </c>
      <c r="H1681" s="3">
        <f t="shared" si="71"/>
        <v>0.21000000000640284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12.74</v>
      </c>
      <c r="D1682" s="2">
        <v>0</v>
      </c>
      <c r="E1682" s="2">
        <v>0</v>
      </c>
      <c r="F1682" s="2">
        <v>0</v>
      </c>
      <c r="G1682" s="3">
        <f t="shared" si="70"/>
        <v>1.28674</v>
      </c>
      <c r="H1682" s="3">
        <f t="shared" si="71"/>
        <v>0.25999999999999979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89127.47</v>
      </c>
      <c r="D1683" s="2">
        <v>0</v>
      </c>
      <c r="E1683" s="2">
        <v>0</v>
      </c>
      <c r="F1683" s="2">
        <v>0</v>
      </c>
      <c r="G1683" s="3">
        <f t="shared" si="70"/>
        <v>9091.0019400000001</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23376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1111823.46</v>
      </c>
      <c r="I17" s="275">
        <f>'PR-RAS'!E6</f>
        <v>1175029.47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1106017.27</v>
      </c>
      <c r="I18" s="275">
        <f>'PR-RAS'!E152</f>
        <v>1252274.8700000001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14997.619999999906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69103.420000000042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78998.799999999988</v>
      </c>
      <c r="I22" s="275">
        <f>BILANCA!E7</f>
        <v>65496.260000000009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102506.75</v>
      </c>
      <c r="I23" s="275">
        <f>BILANCA!E69</f>
        <v>106410.36000000002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86309.12999999999</v>
      </c>
      <c r="I24" s="275">
        <f>BILANCA!E177</f>
        <v>89140.210000000021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95196.42</v>
      </c>
      <c r="I25" s="275">
        <f>BILANCA!E251</f>
        <v>82766.41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1112264.56</v>
      </c>
      <c r="I30" s="275">
        <f>'RAS-funkcijski'!E114</f>
        <v>1259130.51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1112264.56</v>
      </c>
      <c r="I31" s="275">
        <f>'RAS-funkcijski'!E141</f>
        <v>1259130.51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17992</v>
      </c>
      <c r="I33" s="275">
        <f>'P-VRIO'!E5</f>
        <v>17992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86309.13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89140.209999999963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89140.21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1111823.46</v>
      </c>
      <c r="E6" s="60">
        <f>E7+E43+E49+E82+E106+E125+E134+E140</f>
        <v>1175029.47</v>
      </c>
      <c r="F6" s="45">
        <f t="shared" ref="F6:F132" si="0">IF(D6&lt;&gt;0,IF(E6/D6&gt;=100,"&gt;&gt;100",E6/D6*100),"-")</f>
        <v>105.68489623343621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969127.59</v>
      </c>
      <c r="E49" s="60">
        <f>E50+E53+E58+E61+E64+E68+E71+E74+E77</f>
        <v>1023942.76</v>
      </c>
      <c r="F49" s="45">
        <f t="shared" si="0"/>
        <v>105.65613553526012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969127.59</v>
      </c>
      <c r="E68" s="60">
        <f t="shared" si="11"/>
        <v>1023942.76</v>
      </c>
      <c r="F68" s="45">
        <f t="shared" si="0"/>
        <v>105.65613553526012</v>
      </c>
    </row>
    <row r="69" spans="1:6" ht="12.75" customHeight="1" x14ac:dyDescent="0.2">
      <c r="A69" s="63" t="s">
        <v>141</v>
      </c>
      <c r="B69" s="64" t="s">
        <v>142</v>
      </c>
      <c r="C69" s="247" t="s">
        <v>141</v>
      </c>
      <c r="D69" s="194">
        <v>968216.36</v>
      </c>
      <c r="E69" s="194">
        <v>1022629.38</v>
      </c>
      <c r="F69" s="45">
        <f t="shared" si="0"/>
        <v>105.61992362946646</v>
      </c>
    </row>
    <row r="70" spans="1:6" ht="24" x14ac:dyDescent="0.2">
      <c r="A70" s="63" t="s">
        <v>143</v>
      </c>
      <c r="B70" s="64" t="s">
        <v>144</v>
      </c>
      <c r="C70" s="247" t="s">
        <v>143</v>
      </c>
      <c r="D70" s="194">
        <v>911.23</v>
      </c>
      <c r="E70" s="194">
        <v>1313.38</v>
      </c>
      <c r="F70" s="45">
        <f t="shared" si="0"/>
        <v>144.13265586075966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0.87</v>
      </c>
      <c r="E82" s="60">
        <f t="shared" si="15"/>
        <v>0.87</v>
      </c>
      <c r="F82" s="45">
        <f t="shared" si="0"/>
        <v>100</v>
      </c>
    </row>
    <row r="83" spans="1:6" ht="12.75" customHeight="1" x14ac:dyDescent="0.2">
      <c r="A83" s="63">
        <v>641</v>
      </c>
      <c r="B83" s="64" t="s">
        <v>169</v>
      </c>
      <c r="C83" s="247" t="s">
        <v>170</v>
      </c>
      <c r="D83" s="60">
        <f t="shared" ref="D83:E83" si="16">SUM(D84:D90)</f>
        <v>0.87</v>
      </c>
      <c r="E83" s="60">
        <f t="shared" si="16"/>
        <v>0.87</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0.87</v>
      </c>
      <c r="E85" s="194">
        <v>0.87</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25499</v>
      </c>
      <c r="E106" s="60">
        <f>E107+E112+E120+E124</f>
        <v>22565</v>
      </c>
      <c r="F106" s="45">
        <f t="shared" si="0"/>
        <v>88.493666418290914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25499</v>
      </c>
      <c r="E112" s="60">
        <f t="shared" si="20"/>
        <v>22565</v>
      </c>
      <c r="F112" s="45">
        <f t="shared" si="0"/>
        <v>88.493666418290914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25499</v>
      </c>
      <c r="E117" s="194">
        <v>22565</v>
      </c>
      <c r="F117" s="45">
        <f t="shared" si="0"/>
        <v>88.493666418290914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958.36</v>
      </c>
      <c r="E125" s="60">
        <f t="shared" si="22"/>
        <v>551</v>
      </c>
      <c r="F125" s="45">
        <f t="shared" si="0"/>
        <v>57.494052339413159</v>
      </c>
    </row>
    <row r="126" spans="1:6" ht="12.75" customHeight="1" x14ac:dyDescent="0.2">
      <c r="A126" s="63">
        <v>661</v>
      </c>
      <c r="B126" s="65" t="s">
        <v>255</v>
      </c>
      <c r="C126" s="247" t="s">
        <v>256</v>
      </c>
      <c r="D126" s="60">
        <f t="shared" ref="D126:E126" si="23">SUM(D127:D128)</f>
        <v>958.36</v>
      </c>
      <c r="E126" s="60">
        <f t="shared" si="23"/>
        <v>551</v>
      </c>
      <c r="F126" s="45">
        <f t="shared" si="0"/>
        <v>57.494052339413159</v>
      </c>
    </row>
    <row r="127" spans="1:6" ht="12.75" customHeight="1" x14ac:dyDescent="0.2">
      <c r="A127" s="63">
        <v>6614</v>
      </c>
      <c r="B127" s="65" t="s">
        <v>257</v>
      </c>
      <c r="C127" s="247" t="s">
        <v>258</v>
      </c>
      <c r="D127" s="194">
        <v>682</v>
      </c>
      <c r="E127" s="194">
        <v>431</v>
      </c>
      <c r="F127" s="45">
        <f t="shared" si="0"/>
        <v>63.196480938416421</v>
      </c>
    </row>
    <row r="128" spans="1:6" ht="12.75" customHeight="1" x14ac:dyDescent="0.2">
      <c r="A128" s="63">
        <v>6615</v>
      </c>
      <c r="B128" s="65" t="s">
        <v>259</v>
      </c>
      <c r="C128" s="247" t="s">
        <v>260</v>
      </c>
      <c r="D128" s="194">
        <v>276.36</v>
      </c>
      <c r="E128" s="194">
        <v>120</v>
      </c>
      <c r="F128" s="45">
        <f t="shared" si="0"/>
        <v>43.421623968736426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116237.64</v>
      </c>
      <c r="E134" s="60">
        <f t="shared" si="25"/>
        <v>127969.84</v>
      </c>
      <c r="F134" s="45">
        <f t="shared" ref="F134:F229" si="26">IF(D134&lt;&gt;0,IF(E134/D134&gt;=100,"&gt;&gt;100",E134/D134*100),"-")</f>
        <v>110.09328819821187</v>
      </c>
    </row>
    <row r="135" spans="1:6" ht="24" x14ac:dyDescent="0.2">
      <c r="A135" s="63">
        <v>671</v>
      </c>
      <c r="B135" s="182" t="s">
        <v>273</v>
      </c>
      <c r="C135" s="247" t="s">
        <v>274</v>
      </c>
      <c r="D135" s="60">
        <f t="shared" ref="D135:E135" si="27">SUM(D136:D138)</f>
        <v>116237.64</v>
      </c>
      <c r="E135" s="60">
        <f t="shared" si="27"/>
        <v>127969.84</v>
      </c>
      <c r="F135" s="45">
        <f t="shared" si="26"/>
        <v>110.09328819821187</v>
      </c>
    </row>
    <row r="136" spans="1:6" ht="12.75" customHeight="1" x14ac:dyDescent="0.2">
      <c r="A136" s="63">
        <v>6711</v>
      </c>
      <c r="B136" s="65" t="s">
        <v>275</v>
      </c>
      <c r="C136" s="247" t="s">
        <v>276</v>
      </c>
      <c r="D136" s="194">
        <v>113047.01</v>
      </c>
      <c r="E136" s="194">
        <v>125271.51</v>
      </c>
      <c r="F136" s="45">
        <f t="shared" si="26"/>
        <v>110.81364292607121</v>
      </c>
    </row>
    <row r="137" spans="1:6" ht="24" x14ac:dyDescent="0.2">
      <c r="A137" s="63">
        <v>6712</v>
      </c>
      <c r="B137" s="182" t="s">
        <v>277</v>
      </c>
      <c r="C137" s="247" t="s">
        <v>278</v>
      </c>
      <c r="D137" s="194">
        <v>3190.63</v>
      </c>
      <c r="E137" s="194">
        <v>2698.33</v>
      </c>
      <c r="F137" s="45">
        <f t="shared" si="26"/>
        <v>84.570445335247271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1106017.27</v>
      </c>
      <c r="E152" s="60">
        <f>E153+E164+E202+E221+E230+E262+E273</f>
        <v>1252274.8700000001</v>
      </c>
      <c r="F152" s="45">
        <f t="shared" si="26"/>
        <v>113.22380797905625</v>
      </c>
    </row>
    <row r="153" spans="1:6" ht="12.75" customHeight="1" x14ac:dyDescent="0.2">
      <c r="A153" s="63">
        <v>31</v>
      </c>
      <c r="B153" s="64" t="s">
        <v>308</v>
      </c>
      <c r="C153" s="247" t="s">
        <v>3</v>
      </c>
      <c r="D153" s="60">
        <f t="shared" ref="D153:E153" si="30">D154+D159+D160</f>
        <v>970396.92999999993</v>
      </c>
      <c r="E153" s="60">
        <f t="shared" si="30"/>
        <v>1110211.82</v>
      </c>
      <c r="F153" s="45">
        <f t="shared" si="26"/>
        <v>114.40801033861474</v>
      </c>
    </row>
    <row r="154" spans="1:6" ht="12.75" customHeight="1" x14ac:dyDescent="0.2">
      <c r="A154" s="63">
        <v>311</v>
      </c>
      <c r="B154" s="64" t="s">
        <v>309</v>
      </c>
      <c r="C154" s="247" t="s">
        <v>310</v>
      </c>
      <c r="D154" s="60">
        <f t="shared" ref="D154:E154" si="31">SUM(D155:D158)</f>
        <v>802305.13</v>
      </c>
      <c r="E154" s="60">
        <f t="shared" si="31"/>
        <v>919764.93</v>
      </c>
      <c r="F154" s="45">
        <f t="shared" si="26"/>
        <v>114.64029028457041</v>
      </c>
    </row>
    <row r="155" spans="1:6" ht="12.75" customHeight="1" x14ac:dyDescent="0.2">
      <c r="A155" s="63">
        <v>3111</v>
      </c>
      <c r="B155" s="64" t="s">
        <v>311</v>
      </c>
      <c r="C155" s="247" t="s">
        <v>312</v>
      </c>
      <c r="D155" s="194">
        <v>802305.13</v>
      </c>
      <c r="E155" s="194">
        <v>919764.93</v>
      </c>
      <c r="F155" s="45">
        <f t="shared" si="26"/>
        <v>114.64029028457041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35723.32</v>
      </c>
      <c r="E159" s="194">
        <v>38685.68</v>
      </c>
      <c r="F159" s="45">
        <f t="shared" si="26"/>
        <v>108.2925103265878</v>
      </c>
    </row>
    <row r="160" spans="1:6" ht="12.75" customHeight="1" x14ac:dyDescent="0.2">
      <c r="A160" s="63">
        <v>313</v>
      </c>
      <c r="B160" s="65" t="s">
        <v>321</v>
      </c>
      <c r="C160" s="247" t="s">
        <v>322</v>
      </c>
      <c r="D160" s="60">
        <f t="shared" ref="D160:E160" si="32">SUM(D161:D163)</f>
        <v>132368.48000000001</v>
      </c>
      <c r="E160" s="60">
        <f t="shared" si="32"/>
        <v>151761.21</v>
      </c>
      <c r="F160" s="45">
        <f t="shared" si="26"/>
        <v>114.65056484746216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132368.48000000001</v>
      </c>
      <c r="E162" s="194">
        <v>151761.21</v>
      </c>
      <c r="F162" s="45">
        <f t="shared" si="26"/>
        <v>114.65056484746216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134325.40000000002</v>
      </c>
      <c r="E164" s="60">
        <f>E165+E170+E178+E188+E189+E194</f>
        <v>140689.82</v>
      </c>
      <c r="F164" s="45">
        <f t="shared" si="26"/>
        <v>104.73806145375333</v>
      </c>
    </row>
    <row r="165" spans="1:6" ht="12.75" customHeight="1" x14ac:dyDescent="0.2">
      <c r="A165" s="63">
        <v>321</v>
      </c>
      <c r="B165" s="64" t="s">
        <v>331</v>
      </c>
      <c r="C165" s="247" t="s">
        <v>332</v>
      </c>
      <c r="D165" s="60">
        <f t="shared" ref="D165:E165" si="33">SUM(D166:D169)</f>
        <v>28657.01</v>
      </c>
      <c r="E165" s="60">
        <f t="shared" si="33"/>
        <v>31684.34</v>
      </c>
      <c r="F165" s="45">
        <f t="shared" si="26"/>
        <v>110.56401208639701</v>
      </c>
    </row>
    <row r="166" spans="1:6" ht="12.75" customHeight="1" x14ac:dyDescent="0.2">
      <c r="A166" s="63">
        <v>3211</v>
      </c>
      <c r="B166" s="64" t="s">
        <v>333</v>
      </c>
      <c r="C166" s="247" t="s">
        <v>334</v>
      </c>
      <c r="D166" s="194">
        <v>6372.5</v>
      </c>
      <c r="E166" s="194">
        <v>7194.81</v>
      </c>
      <c r="F166" s="45">
        <f t="shared" si="26"/>
        <v>112.90404080031387</v>
      </c>
    </row>
    <row r="167" spans="1:6" ht="12.75" customHeight="1" x14ac:dyDescent="0.2">
      <c r="A167" s="63">
        <v>3212</v>
      </c>
      <c r="B167" s="64" t="s">
        <v>335</v>
      </c>
      <c r="C167" s="247" t="s">
        <v>336</v>
      </c>
      <c r="D167" s="194">
        <v>21031.51</v>
      </c>
      <c r="E167" s="194">
        <v>21203.03</v>
      </c>
      <c r="F167" s="45">
        <f t="shared" si="26"/>
        <v>100.81553820909674</v>
      </c>
    </row>
    <row r="168" spans="1:6" ht="12.75" customHeight="1" x14ac:dyDescent="0.2">
      <c r="A168" s="63">
        <v>3213</v>
      </c>
      <c r="B168" s="64" t="s">
        <v>337</v>
      </c>
      <c r="C168" s="247" t="s">
        <v>338</v>
      </c>
      <c r="D168" s="194">
        <v>640</v>
      </c>
      <c r="E168" s="194">
        <v>2801.5</v>
      </c>
      <c r="F168" s="45">
        <f t="shared" si="26"/>
        <v>437.73437499999994</v>
      </c>
    </row>
    <row r="169" spans="1:6" ht="12.75" customHeight="1" x14ac:dyDescent="0.2">
      <c r="A169" s="63">
        <v>3214</v>
      </c>
      <c r="B169" s="64" t="s">
        <v>339</v>
      </c>
      <c r="C169" s="247" t="s">
        <v>340</v>
      </c>
      <c r="D169" s="194">
        <v>613</v>
      </c>
      <c r="E169" s="194">
        <v>485</v>
      </c>
      <c r="F169" s="45">
        <f t="shared" si="26"/>
        <v>79.119086460032634</v>
      </c>
    </row>
    <row r="170" spans="1:6" ht="12.75" customHeight="1" x14ac:dyDescent="0.2">
      <c r="A170" s="63">
        <v>322</v>
      </c>
      <c r="B170" s="64" t="s">
        <v>341</v>
      </c>
      <c r="C170" s="247" t="s">
        <v>342</v>
      </c>
      <c r="D170" s="60">
        <f t="shared" ref="D170:E170" si="34">SUM(D171:D177)</f>
        <v>43848.68</v>
      </c>
      <c r="E170" s="60">
        <f t="shared" si="34"/>
        <v>42204.82</v>
      </c>
      <c r="F170" s="45">
        <f t="shared" si="26"/>
        <v>96.251061605503281</v>
      </c>
    </row>
    <row r="171" spans="1:6" ht="12.75" customHeight="1" x14ac:dyDescent="0.2">
      <c r="A171" s="63">
        <v>3221</v>
      </c>
      <c r="B171" s="64" t="s">
        <v>343</v>
      </c>
      <c r="C171" s="247" t="s">
        <v>344</v>
      </c>
      <c r="D171" s="194">
        <v>4179.72</v>
      </c>
      <c r="E171" s="194">
        <v>6921.42</v>
      </c>
      <c r="F171" s="45">
        <f t="shared" si="26"/>
        <v>165.59530303465303</v>
      </c>
    </row>
    <row r="172" spans="1:6" ht="12.75" customHeight="1" x14ac:dyDescent="0.2">
      <c r="A172" s="63">
        <v>3222</v>
      </c>
      <c r="B172" s="64" t="s">
        <v>345</v>
      </c>
      <c r="C172" s="247" t="s">
        <v>346</v>
      </c>
      <c r="D172" s="194">
        <v>22787.91</v>
      </c>
      <c r="E172" s="194">
        <v>17897.93</v>
      </c>
      <c r="F172" s="45">
        <f t="shared" si="26"/>
        <v>78.541340561727694</v>
      </c>
    </row>
    <row r="173" spans="1:6" ht="12.75" customHeight="1" x14ac:dyDescent="0.2">
      <c r="A173" s="63">
        <v>3223</v>
      </c>
      <c r="B173" s="65" t="s">
        <v>347</v>
      </c>
      <c r="C173" s="247" t="s">
        <v>348</v>
      </c>
      <c r="D173" s="194">
        <v>14486.3</v>
      </c>
      <c r="E173" s="194">
        <v>13388.72</v>
      </c>
      <c r="F173" s="45">
        <f t="shared" si="26"/>
        <v>92.423324106224499</v>
      </c>
    </row>
    <row r="174" spans="1:6" ht="12.75" customHeight="1" x14ac:dyDescent="0.2">
      <c r="A174" s="63">
        <v>3224</v>
      </c>
      <c r="B174" s="65" t="s">
        <v>349</v>
      </c>
      <c r="C174" s="247" t="s">
        <v>350</v>
      </c>
      <c r="D174" s="194">
        <v>1791.86</v>
      </c>
      <c r="E174" s="194">
        <v>1667.61</v>
      </c>
      <c r="F174" s="45">
        <f t="shared" si="26"/>
        <v>93.06586452066567</v>
      </c>
    </row>
    <row r="175" spans="1:6" ht="12.75" customHeight="1" x14ac:dyDescent="0.2">
      <c r="A175" s="63">
        <v>3225</v>
      </c>
      <c r="B175" s="65" t="s">
        <v>351</v>
      </c>
      <c r="C175" s="247" t="s">
        <v>352</v>
      </c>
      <c r="D175" s="194">
        <v>319.60000000000002</v>
      </c>
      <c r="E175" s="194">
        <v>1234.29</v>
      </c>
      <c r="F175" s="45">
        <f t="shared" si="26"/>
        <v>386.19837296620773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283.29000000000002</v>
      </c>
      <c r="E177" s="194">
        <v>1094.8499999999999</v>
      </c>
      <c r="F177" s="45">
        <f t="shared" si="26"/>
        <v>386.47675526845273</v>
      </c>
    </row>
    <row r="178" spans="1:6" ht="12.75" customHeight="1" x14ac:dyDescent="0.2">
      <c r="A178" s="63">
        <v>323</v>
      </c>
      <c r="B178" s="65" t="s">
        <v>357</v>
      </c>
      <c r="C178" s="247" t="s">
        <v>358</v>
      </c>
      <c r="D178" s="60">
        <f t="shared" ref="D178:E178" si="35">SUM(D179:D187)</f>
        <v>57734.790000000008</v>
      </c>
      <c r="E178" s="60">
        <f t="shared" si="35"/>
        <v>60951.88</v>
      </c>
      <c r="F178" s="45">
        <f t="shared" si="26"/>
        <v>105.57218619830434</v>
      </c>
    </row>
    <row r="179" spans="1:6" ht="12.75" customHeight="1" x14ac:dyDescent="0.2">
      <c r="A179" s="63">
        <v>3231</v>
      </c>
      <c r="B179" s="65" t="s">
        <v>359</v>
      </c>
      <c r="C179" s="247" t="s">
        <v>360</v>
      </c>
      <c r="D179" s="194">
        <v>8371.7000000000007</v>
      </c>
      <c r="E179" s="194">
        <v>7168.72</v>
      </c>
      <c r="F179" s="45">
        <f t="shared" si="26"/>
        <v>85.630397649222971</v>
      </c>
    </row>
    <row r="180" spans="1:6" ht="12.75" customHeight="1" x14ac:dyDescent="0.2">
      <c r="A180" s="63">
        <v>3232</v>
      </c>
      <c r="B180" s="65" t="s">
        <v>361</v>
      </c>
      <c r="C180" s="247" t="s">
        <v>362</v>
      </c>
      <c r="D180" s="194">
        <v>8186.31</v>
      </c>
      <c r="E180" s="194">
        <v>4479.08</v>
      </c>
      <c r="F180" s="45">
        <f t="shared" si="26"/>
        <v>54.714272975247702</v>
      </c>
    </row>
    <row r="181" spans="1:6" ht="12.75" customHeight="1" x14ac:dyDescent="0.2">
      <c r="A181" s="63">
        <v>3233</v>
      </c>
      <c r="B181" s="65" t="s">
        <v>363</v>
      </c>
      <c r="C181" s="247" t="s">
        <v>364</v>
      </c>
      <c r="D181" s="194">
        <v>0</v>
      </c>
      <c r="E181" s="194">
        <v>800</v>
      </c>
      <c r="F181" s="45" t="str">
        <f t="shared" si="26"/>
        <v>-</v>
      </c>
    </row>
    <row r="182" spans="1:6" ht="12.75" customHeight="1" x14ac:dyDescent="0.2">
      <c r="A182" s="63">
        <v>3234</v>
      </c>
      <c r="B182" s="65" t="s">
        <v>365</v>
      </c>
      <c r="C182" s="247" t="s">
        <v>366</v>
      </c>
      <c r="D182" s="194">
        <v>7069.04</v>
      </c>
      <c r="E182" s="194">
        <v>6794.94</v>
      </c>
      <c r="F182" s="45">
        <f t="shared" si="26"/>
        <v>96.122528660185822</v>
      </c>
    </row>
    <row r="183" spans="1:6" ht="12.75" customHeight="1" x14ac:dyDescent="0.2">
      <c r="A183" s="63">
        <v>3235</v>
      </c>
      <c r="B183" s="64" t="s">
        <v>367</v>
      </c>
      <c r="C183" s="247" t="s">
        <v>368</v>
      </c>
      <c r="D183" s="194">
        <v>25416</v>
      </c>
      <c r="E183" s="194">
        <v>25416</v>
      </c>
      <c r="F183" s="45">
        <f t="shared" si="26"/>
        <v>100</v>
      </c>
    </row>
    <row r="184" spans="1:6" ht="12.75" customHeight="1" x14ac:dyDescent="0.2">
      <c r="A184" s="63">
        <v>3236</v>
      </c>
      <c r="B184" s="64" t="s">
        <v>369</v>
      </c>
      <c r="C184" s="247" t="s">
        <v>370</v>
      </c>
      <c r="D184" s="194">
        <v>1911.24</v>
      </c>
      <c r="E184" s="194">
        <v>1920</v>
      </c>
      <c r="F184" s="45">
        <f t="shared" si="26"/>
        <v>100.45834118164123</v>
      </c>
    </row>
    <row r="185" spans="1:6" ht="12.75" customHeight="1" x14ac:dyDescent="0.2">
      <c r="A185" s="63">
        <v>3237</v>
      </c>
      <c r="B185" s="64" t="s">
        <v>371</v>
      </c>
      <c r="C185" s="247" t="s">
        <v>372</v>
      </c>
      <c r="D185" s="194">
        <v>1586.98</v>
      </c>
      <c r="E185" s="194">
        <v>2708.73</v>
      </c>
      <c r="F185" s="45">
        <f t="shared" si="26"/>
        <v>170.6845706940226</v>
      </c>
    </row>
    <row r="186" spans="1:6" ht="12.75" customHeight="1" x14ac:dyDescent="0.2">
      <c r="A186" s="63">
        <v>3238</v>
      </c>
      <c r="B186" s="64" t="s">
        <v>373</v>
      </c>
      <c r="C186" s="247" t="s">
        <v>374</v>
      </c>
      <c r="D186" s="194">
        <v>3181.61</v>
      </c>
      <c r="E186" s="194">
        <v>4822.46</v>
      </c>
      <c r="F186" s="45">
        <f t="shared" si="26"/>
        <v>151.57294577273771</v>
      </c>
    </row>
    <row r="187" spans="1:6" ht="12.75" customHeight="1" x14ac:dyDescent="0.2">
      <c r="A187" s="63">
        <v>3239</v>
      </c>
      <c r="B187" s="64" t="s">
        <v>375</v>
      </c>
      <c r="C187" s="247" t="s">
        <v>376</v>
      </c>
      <c r="D187" s="194">
        <v>2011.91</v>
      </c>
      <c r="E187" s="194">
        <v>6841.95</v>
      </c>
      <c r="F187" s="45">
        <f t="shared" si="26"/>
        <v>340.07236904235276</v>
      </c>
    </row>
    <row r="188" spans="1:6" ht="12.75" customHeight="1" x14ac:dyDescent="0.2">
      <c r="A188" s="63">
        <v>324</v>
      </c>
      <c r="B188" s="64" t="s">
        <v>377</v>
      </c>
      <c r="C188" s="247" t="s">
        <v>378</v>
      </c>
      <c r="D188" s="194">
        <v>391.55</v>
      </c>
      <c r="E188" s="194">
        <v>1556.09</v>
      </c>
      <c r="F188" s="45">
        <f t="shared" si="26"/>
        <v>397.41795428425485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3693.3700000000003</v>
      </c>
      <c r="E194" s="60">
        <f t="shared" si="36"/>
        <v>4292.6900000000005</v>
      </c>
      <c r="F194" s="45">
        <f t="shared" si="26"/>
        <v>116.22691471474562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684</v>
      </c>
      <c r="E196" s="194">
        <v>694.45</v>
      </c>
      <c r="F196" s="45">
        <f t="shared" si="26"/>
        <v>101.5277777777778</v>
      </c>
    </row>
    <row r="197" spans="1:6" ht="12.75" customHeight="1" x14ac:dyDescent="0.2">
      <c r="A197" s="63">
        <v>3293</v>
      </c>
      <c r="B197" s="64" t="s">
        <v>395</v>
      </c>
      <c r="C197" s="247" t="s">
        <v>396</v>
      </c>
      <c r="D197" s="194">
        <v>190.78</v>
      </c>
      <c r="E197" s="194">
        <v>558.92999999999995</v>
      </c>
      <c r="F197" s="45">
        <f t="shared" si="26"/>
        <v>292.97096131669986</v>
      </c>
    </row>
    <row r="198" spans="1:6" ht="12.75" customHeight="1" x14ac:dyDescent="0.2">
      <c r="A198" s="63">
        <v>3294</v>
      </c>
      <c r="B198" s="64" t="s">
        <v>397</v>
      </c>
      <c r="C198" s="247" t="s">
        <v>398</v>
      </c>
      <c r="D198" s="194">
        <v>25</v>
      </c>
      <c r="E198" s="194">
        <v>65</v>
      </c>
      <c r="F198" s="45">
        <f t="shared" si="26"/>
        <v>260</v>
      </c>
    </row>
    <row r="199" spans="1:6" ht="12.75" customHeight="1" x14ac:dyDescent="0.2">
      <c r="A199" s="63">
        <v>3295</v>
      </c>
      <c r="B199" s="64" t="s">
        <v>399</v>
      </c>
      <c r="C199" s="247" t="s">
        <v>400</v>
      </c>
      <c r="D199" s="194">
        <v>2257.77</v>
      </c>
      <c r="E199" s="194">
        <v>2786.14</v>
      </c>
      <c r="F199" s="45">
        <f t="shared" si="26"/>
        <v>123.40229518507199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535.82000000000005</v>
      </c>
      <c r="E201" s="194">
        <v>188.17</v>
      </c>
      <c r="F201" s="45">
        <f t="shared" si="26"/>
        <v>35.118136687693621</v>
      </c>
    </row>
    <row r="202" spans="1:6" ht="12.75" customHeight="1" x14ac:dyDescent="0.2">
      <c r="A202" s="63">
        <v>34</v>
      </c>
      <c r="B202" s="183" t="s">
        <v>405</v>
      </c>
      <c r="C202" s="247" t="s">
        <v>406</v>
      </c>
      <c r="D202" s="60">
        <f t="shared" ref="D202:E202" si="37">D203+D208+D216</f>
        <v>534.44000000000005</v>
      </c>
      <c r="E202" s="60">
        <f t="shared" si="37"/>
        <v>639.73</v>
      </c>
      <c r="F202" s="45">
        <f t="shared" si="26"/>
        <v>119.70099543447346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534.44000000000005</v>
      </c>
      <c r="E216" s="60">
        <f t="shared" si="40"/>
        <v>639.73</v>
      </c>
      <c r="F216" s="45">
        <f t="shared" si="26"/>
        <v>119.70099543447346</v>
      </c>
    </row>
    <row r="217" spans="1:6" ht="12.75" customHeight="1" x14ac:dyDescent="0.2">
      <c r="A217" s="63">
        <v>3431</v>
      </c>
      <c r="B217" s="182" t="s">
        <v>435</v>
      </c>
      <c r="C217" s="247" t="s">
        <v>436</v>
      </c>
      <c r="D217" s="194">
        <v>532.23</v>
      </c>
      <c r="E217" s="194">
        <v>636.87</v>
      </c>
      <c r="F217" s="45">
        <f t="shared" si="26"/>
        <v>119.66067301730455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2.21</v>
      </c>
      <c r="E219" s="194">
        <v>2.86</v>
      </c>
      <c r="F219" s="45">
        <f t="shared" si="26"/>
        <v>129.41176470588235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760.5</v>
      </c>
      <c r="E273" s="60">
        <f t="shared" si="60"/>
        <v>733.5</v>
      </c>
      <c r="F273" s="45">
        <f t="shared" ref="F273:F277" si="61">IF(D273&lt;&gt;0,IF(E273/D273&gt;=100,"&gt;&gt;100",E273/D273*100),"-")</f>
        <v>96.449704142011839</v>
      </c>
    </row>
    <row r="274" spans="1:6" ht="12.75" customHeight="1" x14ac:dyDescent="0.2">
      <c r="A274" s="63">
        <v>381</v>
      </c>
      <c r="B274" s="64" t="s">
        <v>540</v>
      </c>
      <c r="C274" s="247" t="s">
        <v>541</v>
      </c>
      <c r="D274" s="60">
        <f t="shared" ref="D274:E274" si="62">SUM(D275:D277)</f>
        <v>760.5</v>
      </c>
      <c r="E274" s="60">
        <f t="shared" si="62"/>
        <v>733.5</v>
      </c>
      <c r="F274" s="45">
        <f t="shared" si="61"/>
        <v>96.449704142011839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760.5</v>
      </c>
      <c r="E276" s="194">
        <v>733.5</v>
      </c>
      <c r="F276" s="45">
        <f t="shared" si="61"/>
        <v>96.449704142011839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1106017.27</v>
      </c>
      <c r="E299" s="60">
        <f>E152-E297+E298</f>
        <v>1252274.8700000001</v>
      </c>
      <c r="F299" s="45">
        <f t="shared" si="68"/>
        <v>113.22380797905625</v>
      </c>
    </row>
    <row r="300" spans="1:6" ht="12.75" customHeight="1" x14ac:dyDescent="0.2">
      <c r="A300" s="63" t="s">
        <v>581</v>
      </c>
      <c r="B300" s="64" t="s">
        <v>592</v>
      </c>
      <c r="C300" s="247" t="s">
        <v>593</v>
      </c>
      <c r="D300" s="60">
        <f>IF(D6&gt;=D299,D6-D299,0)</f>
        <v>5806.1899999999441</v>
      </c>
      <c r="E300" s="60">
        <f>IF(E6&gt;=E299,E6-E299,0)</f>
        <v>0</v>
      </c>
      <c r="F300" s="45">
        <f t="shared" si="68"/>
        <v>0</v>
      </c>
    </row>
    <row r="301" spans="1:6" ht="12.75" customHeight="1" x14ac:dyDescent="0.2">
      <c r="A301" s="63" t="s">
        <v>581</v>
      </c>
      <c r="B301" s="64" t="s">
        <v>594</v>
      </c>
      <c r="C301" s="247" t="s">
        <v>595</v>
      </c>
      <c r="D301" s="60">
        <f>IF(D299&gt;=D6,D299-D6,0)</f>
        <v>0</v>
      </c>
      <c r="E301" s="60">
        <f>IF(E299&gt;=E6,E299-E6,0)</f>
        <v>77245.40000000014</v>
      </c>
      <c r="F301" s="45" t="str">
        <f t="shared" si="68"/>
        <v>-</v>
      </c>
    </row>
    <row r="302" spans="1:6" ht="12.75" customHeight="1" x14ac:dyDescent="0.2">
      <c r="A302" s="63">
        <v>92211</v>
      </c>
      <c r="B302" s="64" t="s">
        <v>596</v>
      </c>
      <c r="C302" s="247" t="s">
        <v>597</v>
      </c>
      <c r="D302" s="194">
        <v>15438.72</v>
      </c>
      <c r="E302" s="194">
        <v>14997.62</v>
      </c>
      <c r="F302" s="45">
        <f t="shared" si="68"/>
        <v>97.142897856817157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1200</v>
      </c>
      <c r="E304" s="194">
        <v>86373.57</v>
      </c>
      <c r="F304" s="45">
        <f t="shared" si="68"/>
        <v>7197.7974999999997</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6247.2899999999991</v>
      </c>
      <c r="E360" s="60">
        <f t="shared" si="86"/>
        <v>6855.64</v>
      </c>
      <c r="F360" s="45">
        <f t="shared" si="72"/>
        <v>109.73782231975787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6247.2899999999991</v>
      </c>
      <c r="E373" s="60">
        <f t="shared" si="90"/>
        <v>6855.64</v>
      </c>
      <c r="F373" s="45">
        <f t="shared" si="72"/>
        <v>109.73782231975787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5336.0599999999995</v>
      </c>
      <c r="E379" s="60">
        <f t="shared" si="92"/>
        <v>5542.26</v>
      </c>
      <c r="F379" s="45">
        <f t="shared" si="72"/>
        <v>103.86427438971828</v>
      </c>
    </row>
    <row r="380" spans="1:6" ht="12.75" customHeight="1" x14ac:dyDescent="0.2">
      <c r="A380" s="63">
        <v>4221</v>
      </c>
      <c r="B380" s="64" t="s">
        <v>647</v>
      </c>
      <c r="C380" s="247" t="s">
        <v>739</v>
      </c>
      <c r="D380" s="194">
        <v>2028.5</v>
      </c>
      <c r="E380" s="194">
        <v>2427.9499999999998</v>
      </c>
      <c r="F380" s="45">
        <f t="shared" si="72"/>
        <v>119.69189055952674</v>
      </c>
    </row>
    <row r="381" spans="1:6" ht="12.75" customHeight="1" x14ac:dyDescent="0.2">
      <c r="A381" s="63">
        <v>4222</v>
      </c>
      <c r="B381" s="64" t="s">
        <v>740</v>
      </c>
      <c r="C381" s="247" t="s">
        <v>741</v>
      </c>
      <c r="D381" s="194">
        <v>116.93</v>
      </c>
      <c r="E381" s="194">
        <v>45</v>
      </c>
      <c r="F381" s="45">
        <f t="shared" si="72"/>
        <v>38.484563414008377</v>
      </c>
    </row>
    <row r="382" spans="1:6" ht="12.75" customHeight="1" x14ac:dyDescent="0.2">
      <c r="A382" s="63">
        <v>4223</v>
      </c>
      <c r="B382" s="64" t="s">
        <v>651</v>
      </c>
      <c r="C382" s="247" t="s">
        <v>742</v>
      </c>
      <c r="D382" s="194">
        <v>3190.63</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1374.68</v>
      </c>
      <c r="F384" s="71" t="str">
        <f t="shared" si="72"/>
        <v>-</v>
      </c>
    </row>
    <row r="385" spans="1:6" ht="12.75" customHeight="1" x14ac:dyDescent="0.2">
      <c r="A385" s="63">
        <v>4226</v>
      </c>
      <c r="B385" s="64" t="s">
        <v>657</v>
      </c>
      <c r="C385" s="247" t="s">
        <v>745</v>
      </c>
      <c r="D385" s="194">
        <v>0</v>
      </c>
      <c r="E385" s="194">
        <v>1694.63</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911.23</v>
      </c>
      <c r="E393" s="60">
        <f t="shared" si="94"/>
        <v>1313.38</v>
      </c>
      <c r="F393" s="45">
        <f t="shared" si="72"/>
        <v>144.13265586075966</v>
      </c>
    </row>
    <row r="394" spans="1:6" ht="12.75" customHeight="1" x14ac:dyDescent="0.2">
      <c r="A394" s="63">
        <v>4241</v>
      </c>
      <c r="B394" s="64" t="s">
        <v>756</v>
      </c>
      <c r="C394" s="247" t="s">
        <v>757</v>
      </c>
      <c r="D394" s="194">
        <v>911.23</v>
      </c>
      <c r="E394" s="194">
        <v>1313.38</v>
      </c>
      <c r="F394" s="45">
        <f t="shared" si="72"/>
        <v>144.13265586075966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6247.2899999999991</v>
      </c>
      <c r="E418" s="60">
        <f t="shared" si="102"/>
        <v>6855.64</v>
      </c>
      <c r="F418" s="45">
        <f t="shared" si="72"/>
        <v>109.73782231975787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1111823.46</v>
      </c>
      <c r="E422" s="60">
        <f>E6+E308</f>
        <v>1175029.47</v>
      </c>
      <c r="F422" s="45">
        <f t="shared" si="72"/>
        <v>105.68489623343621</v>
      </c>
    </row>
    <row r="423" spans="1:6" ht="12.75" customHeight="1" x14ac:dyDescent="0.2">
      <c r="A423" s="63" t="s">
        <v>581</v>
      </c>
      <c r="B423" s="64" t="s">
        <v>804</v>
      </c>
      <c r="C423" s="247" t="s">
        <v>805</v>
      </c>
      <c r="D423" s="60">
        <f t="shared" ref="D423:E423" si="103">D299+D360</f>
        <v>1112264.56</v>
      </c>
      <c r="E423" s="60">
        <f t="shared" si="103"/>
        <v>1259130.51</v>
      </c>
      <c r="F423" s="45">
        <f t="shared" si="72"/>
        <v>113.20422813795308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441.10000000009313</v>
      </c>
      <c r="E425" s="60">
        <f t="shared" si="105"/>
        <v>84101.040000000037</v>
      </c>
      <c r="F425" s="45" t="str">
        <f t="shared" si="72"/>
        <v>&gt;&gt;100</v>
      </c>
    </row>
    <row r="426" spans="1:6" ht="12.75" customHeight="1" x14ac:dyDescent="0.2">
      <c r="A426" s="251" t="s">
        <v>810</v>
      </c>
      <c r="B426" s="183" t="s">
        <v>811</v>
      </c>
      <c r="C426" s="252" t="s">
        <v>812</v>
      </c>
      <c r="D426" s="60">
        <f t="shared" ref="D426:E426" si="106">IF(D302-D303+D419-D420&gt;=0,D302-D303+D419-D420,0)</f>
        <v>15438.72</v>
      </c>
      <c r="E426" s="60">
        <f t="shared" si="106"/>
        <v>14997.62</v>
      </c>
      <c r="F426" s="45">
        <f t="shared" si="72"/>
        <v>97.142897856817157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1200</v>
      </c>
      <c r="E428" s="81">
        <f t="shared" si="108"/>
        <v>86373.57</v>
      </c>
      <c r="F428" s="61">
        <f t="shared" si="72"/>
        <v>7197.7974999999997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1111823.46</v>
      </c>
      <c r="E643" s="60">
        <f>E422+E430</f>
        <v>1175029.47</v>
      </c>
      <c r="F643" s="45">
        <f t="shared" si="109"/>
        <v>105.68489623343621</v>
      </c>
    </row>
    <row r="644" spans="1:6" ht="12.75" customHeight="1" x14ac:dyDescent="0.2">
      <c r="A644" s="63" t="s">
        <v>581</v>
      </c>
      <c r="B644" s="64" t="s">
        <v>1237</v>
      </c>
      <c r="C644" s="247" t="s">
        <v>1238</v>
      </c>
      <c r="D644" s="60">
        <f>D423+D535</f>
        <v>1112264.56</v>
      </c>
      <c r="E644" s="60">
        <f>E423+E535</f>
        <v>1259130.51</v>
      </c>
      <c r="F644" s="45">
        <f t="shared" si="109"/>
        <v>113.20422813795308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441.10000000009313</v>
      </c>
      <c r="E646" s="60">
        <f t="shared" si="164"/>
        <v>84101.040000000037</v>
      </c>
      <c r="F646" s="45" t="str">
        <f t="shared" si="109"/>
        <v>&gt;&gt;100</v>
      </c>
    </row>
    <row r="647" spans="1:6" ht="24" x14ac:dyDescent="0.2">
      <c r="A647" s="251" t="s">
        <v>1243</v>
      </c>
      <c r="B647" s="64" t="s">
        <v>1244</v>
      </c>
      <c r="C647" s="252" t="s">
        <v>1243</v>
      </c>
      <c r="D647" s="60">
        <f>IF(D426-D427+D641-D642&gt;=0,D426-D427+D641-D642,0)</f>
        <v>15438.72</v>
      </c>
      <c r="E647" s="60">
        <f>IF(E426-E427+E641-E642&gt;=0,E426-E427+E641-E642,0)</f>
        <v>14997.62</v>
      </c>
      <c r="F647" s="45">
        <f t="shared" si="109"/>
        <v>97.142897856817157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14997.619999999906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69103.420000000042</v>
      </c>
      <c r="F650" s="45" t="str">
        <f t="shared" si="109"/>
        <v>-</v>
      </c>
    </row>
    <row r="651" spans="1:6" ht="24" x14ac:dyDescent="0.2">
      <c r="A651" s="249" t="s">
        <v>1251</v>
      </c>
      <c r="B651" s="184" t="s">
        <v>1252</v>
      </c>
      <c r="C651" s="250" t="s">
        <v>1251</v>
      </c>
      <c r="D651" s="196">
        <v>81759.539999999994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20702.259999999998</v>
      </c>
      <c r="E653" s="194">
        <v>19240.400000000001</v>
      </c>
      <c r="F653" s="45">
        <f t="shared" ref="F653:F740" si="167">IF(D653&lt;&gt;0,IF(E653/D653&gt;=100,"&gt;&gt;100",E653/D653*100),"-")</f>
        <v>92.938645345967075</v>
      </c>
    </row>
    <row r="654" spans="1:6" ht="12.75" customHeight="1" x14ac:dyDescent="0.2">
      <c r="A654" s="63" t="s">
        <v>1256</v>
      </c>
      <c r="B654" s="64" t="s">
        <v>1257</v>
      </c>
      <c r="C654" s="247" t="s">
        <v>1256</v>
      </c>
      <c r="D654" s="194">
        <v>147165.45000000001</v>
      </c>
      <c r="E654" s="194">
        <v>145528.76999999999</v>
      </c>
      <c r="F654" s="45">
        <f t="shared" si="167"/>
        <v>98.887863965353262</v>
      </c>
    </row>
    <row r="655" spans="1:6" ht="12.75" customHeight="1" x14ac:dyDescent="0.2">
      <c r="A655" s="63" t="s">
        <v>1258</v>
      </c>
      <c r="B655" s="64" t="s">
        <v>1259</v>
      </c>
      <c r="C655" s="247" t="s">
        <v>1258</v>
      </c>
      <c r="D655" s="194">
        <v>148627.31</v>
      </c>
      <c r="E655" s="194">
        <v>144745.12</v>
      </c>
      <c r="F655" s="45">
        <f t="shared" si="167"/>
        <v>97.387969949802638</v>
      </c>
    </row>
    <row r="656" spans="1:6" ht="24" x14ac:dyDescent="0.2">
      <c r="A656" s="63">
        <v>11</v>
      </c>
      <c r="B656" s="64" t="s">
        <v>1260</v>
      </c>
      <c r="C656" s="247" t="s">
        <v>1261</v>
      </c>
      <c r="D656" s="60">
        <f t="shared" ref="D656:E656" si="168">+D653+D654-D655</f>
        <v>19240.400000000023</v>
      </c>
      <c r="E656" s="60">
        <f t="shared" si="168"/>
        <v>20024.049999999988</v>
      </c>
      <c r="F656" s="45">
        <f t="shared" si="167"/>
        <v>104.07294027151184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38</v>
      </c>
      <c r="E658" s="253">
        <v>38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38</v>
      </c>
      <c r="E660" s="253">
        <v>38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966756.36</v>
      </c>
      <c r="E683" s="192">
        <v>1021129.38</v>
      </c>
      <c r="F683" s="71">
        <f t="shared" si="167"/>
        <v>105.62427331742612</v>
      </c>
    </row>
    <row r="684" spans="1:6" ht="24" x14ac:dyDescent="0.2">
      <c r="A684" s="70">
        <v>63613</v>
      </c>
      <c r="B684" s="182" t="s">
        <v>1317</v>
      </c>
      <c r="C684" s="278" t="s">
        <v>1318</v>
      </c>
      <c r="D684" s="192">
        <v>1460</v>
      </c>
      <c r="E684" s="192">
        <v>1500</v>
      </c>
      <c r="F684" s="71">
        <f t="shared" si="167"/>
        <v>102.73972602739727</v>
      </c>
    </row>
    <row r="685" spans="1:6" ht="24" x14ac:dyDescent="0.2">
      <c r="A685" s="63">
        <v>63622</v>
      </c>
      <c r="B685" s="244" t="s">
        <v>1319</v>
      </c>
      <c r="C685" s="247" t="s">
        <v>1320</v>
      </c>
      <c r="D685" s="194">
        <v>911.23</v>
      </c>
      <c r="E685" s="194">
        <v>1313.38</v>
      </c>
      <c r="F685" s="45">
        <f t="shared" si="167"/>
        <v>144.13265586075966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17250</v>
      </c>
      <c r="E724" s="192">
        <v>15525</v>
      </c>
      <c r="F724" s="71">
        <f t="shared" si="167"/>
        <v>90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287</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4447.63</v>
      </c>
      <c r="E732" s="192">
        <v>8698.65</v>
      </c>
      <c r="F732" s="71">
        <f t="shared" si="167"/>
        <v>195.57944343391873</v>
      </c>
    </row>
    <row r="733" spans="1:6" ht="12.75" customHeight="1" x14ac:dyDescent="0.2">
      <c r="A733" s="70">
        <v>31215</v>
      </c>
      <c r="B733" s="65" t="s">
        <v>1395</v>
      </c>
      <c r="C733" s="278" t="s">
        <v>1396</v>
      </c>
      <c r="D733" s="192">
        <v>2686.57</v>
      </c>
      <c r="E733" s="192">
        <v>441.44</v>
      </c>
      <c r="F733" s="71">
        <f t="shared" si="167"/>
        <v>16.431360433563984</v>
      </c>
    </row>
    <row r="734" spans="1:6" ht="12.75" customHeight="1" x14ac:dyDescent="0.2">
      <c r="A734" s="70">
        <v>32121</v>
      </c>
      <c r="B734" s="65" t="s">
        <v>1397</v>
      </c>
      <c r="C734" s="278" t="s">
        <v>1398</v>
      </c>
      <c r="D734" s="192">
        <v>21031.51</v>
      </c>
      <c r="E734" s="192">
        <v>21203.03</v>
      </c>
      <c r="F734" s="71">
        <f t="shared" si="167"/>
        <v>100.81553820909674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1911.24</v>
      </c>
      <c r="E736" s="194">
        <v>1920</v>
      </c>
      <c r="F736" s="45">
        <f t="shared" si="167"/>
        <v>100.45834118164123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1586.98</v>
      </c>
      <c r="E738" s="194">
        <v>2708.73</v>
      </c>
      <c r="F738" s="45">
        <f t="shared" si="167"/>
        <v>170.6845706940226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181505.55</v>
      </c>
      <c r="E6" s="180">
        <f t="shared" si="0"/>
        <v>171906.62000000002</v>
      </c>
      <c r="F6" s="181">
        <f t="shared" ref="F6:F298" si="1">IF(D6&gt;0,IF(E6/D6&gt;=100,"&gt;&gt;100",E6/D6*100),"-")</f>
        <v>94.711495047947594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78998.799999999988</v>
      </c>
      <c r="E7" s="79">
        <f t="shared" si="2"/>
        <v>65496.260000000009</v>
      </c>
      <c r="F7" s="71">
        <f t="shared" si="1"/>
        <v>82.907917588621629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78998.799999999988</v>
      </c>
      <c r="E12" s="79">
        <f t="shared" si="3"/>
        <v>65496.260000000009</v>
      </c>
      <c r="F12" s="71">
        <f t="shared" si="1"/>
        <v>82.907917588621629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29158.779999999995</v>
      </c>
      <c r="E13" s="79">
        <f t="shared" si="4"/>
        <v>28565.119999999995</v>
      </c>
      <c r="F13" s="71">
        <f t="shared" si="1"/>
        <v>97.964043763147842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43989.71</v>
      </c>
      <c r="E15" s="192">
        <v>43989.71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875.84</v>
      </c>
      <c r="E17" s="192">
        <v>875.84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15706.77</v>
      </c>
      <c r="E18" s="192">
        <v>16300.43</v>
      </c>
      <c r="F18" s="71">
        <f t="shared" si="1"/>
        <v>103.77964406431113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40880.329999999987</v>
      </c>
      <c r="E19" s="79">
        <f t="shared" si="5"/>
        <v>29738.110000000015</v>
      </c>
      <c r="F19" s="71">
        <f t="shared" si="1"/>
        <v>72.744300253936373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113914.37</v>
      </c>
      <c r="E20" s="192">
        <v>116387.32</v>
      </c>
      <c r="F20" s="71">
        <f t="shared" si="1"/>
        <v>102.17088502530454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941.54</v>
      </c>
      <c r="E21" s="192">
        <v>941.54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67899.58</v>
      </c>
      <c r="E22" s="192">
        <v>67899.58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9736.9599999999991</v>
      </c>
      <c r="E24" s="192">
        <v>11111.64</v>
      </c>
      <c r="F24" s="71">
        <f t="shared" si="1"/>
        <v>114.11816419087684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5352.78</v>
      </c>
      <c r="E25" s="192">
        <v>7047.41</v>
      </c>
      <c r="F25" s="71">
        <f t="shared" si="1"/>
        <v>131.65887632221015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10127.219999999999</v>
      </c>
      <c r="E26" s="192">
        <v>10127.219999999999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167092.12</v>
      </c>
      <c r="E28" s="192">
        <v>183776.6</v>
      </c>
      <c r="F28" s="71">
        <f t="shared" si="1"/>
        <v>109.985198583871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8959.69</v>
      </c>
      <c r="E35" s="79">
        <f t="shared" si="7"/>
        <v>7193.0300000000007</v>
      </c>
      <c r="F35" s="71">
        <f t="shared" si="1"/>
        <v>80.282130296918751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9598.1200000000008</v>
      </c>
      <c r="E36" s="192">
        <v>9478.7000000000007</v>
      </c>
      <c r="F36" s="71">
        <f t="shared" si="1"/>
        <v>98.755798010443712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638.42999999999995</v>
      </c>
      <c r="E40" s="192">
        <v>2285.67</v>
      </c>
      <c r="F40" s="71">
        <f t="shared" si="1"/>
        <v>358.0141910624501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1380.85</v>
      </c>
      <c r="E47" s="192">
        <v>1380.85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1380.85</v>
      </c>
      <c r="E50" s="192">
        <v>1380.85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23907.61</v>
      </c>
      <c r="E54" s="192">
        <v>25141.9</v>
      </c>
      <c r="F54" s="71">
        <f t="shared" si="1"/>
        <v>105.16274943417598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23907.61</v>
      </c>
      <c r="E55" s="192">
        <v>25141.9</v>
      </c>
      <c r="F55" s="71">
        <f t="shared" si="1"/>
        <v>105.16274943417598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102506.75</v>
      </c>
      <c r="E69" s="79">
        <f>E70+E82+E88+E119+E135+E147+E165+E171</f>
        <v>106410.36000000002</v>
      </c>
      <c r="F69" s="71">
        <f t="shared" si="1"/>
        <v>103.80814921944166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19240.400000000001</v>
      </c>
      <c r="E70" s="79">
        <f t="shared" si="12"/>
        <v>20024.05</v>
      </c>
      <c r="F70" s="71">
        <f t="shared" si="1"/>
        <v>104.07294027151201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19240.400000000001</v>
      </c>
      <c r="E71" s="79">
        <f t="shared" si="13"/>
        <v>20024.05</v>
      </c>
      <c r="F71" s="71">
        <f t="shared" si="1"/>
        <v>104.07294027151201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19240.400000000001</v>
      </c>
      <c r="E73" s="192">
        <v>20024.05</v>
      </c>
      <c r="F73" s="71">
        <f t="shared" si="1"/>
        <v>104.07294027151201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306.81</v>
      </c>
      <c r="E82" s="79">
        <f>SUM(E83:E85)-E86+E87</f>
        <v>12.74</v>
      </c>
      <c r="F82" s="71">
        <f t="shared" si="1"/>
        <v>4.1524070271503541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306.81</v>
      </c>
      <c r="E87" s="192">
        <v>12.74</v>
      </c>
      <c r="F87" s="71">
        <f t="shared" si="1"/>
        <v>4.1524070271503541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1200</v>
      </c>
      <c r="E147" s="79">
        <f t="shared" si="24"/>
        <v>86373.57</v>
      </c>
      <c r="F147" s="71">
        <f t="shared" si="1"/>
        <v>7197.7974999999997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84698.57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84698.57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1200</v>
      </c>
      <c r="E160" s="192">
        <v>1675</v>
      </c>
      <c r="F160" s="71">
        <f t="shared" si="1"/>
        <v>139.58333333333331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81759.539999999994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81759.539999999994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181505.55</v>
      </c>
      <c r="E176" s="79">
        <f>E177+E251</f>
        <v>171906.62000000002</v>
      </c>
      <c r="F176" s="71">
        <f t="shared" si="1"/>
        <v>94.711495047947594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86309.12999999999</v>
      </c>
      <c r="E177" s="79">
        <f>E178+E197+E203+E219+E247+E248</f>
        <v>89140.210000000021</v>
      </c>
      <c r="F177" s="71">
        <f t="shared" si="1"/>
        <v>103.28016282866021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86309.12999999999</v>
      </c>
      <c r="E178" s="79">
        <f>SUM(E179:E181)+E185+E186+SUM(E194:E196)</f>
        <v>89127.470000000016</v>
      </c>
      <c r="F178" s="71">
        <f t="shared" si="1"/>
        <v>103.26540193372362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81591.539999999994</v>
      </c>
      <c r="E179" s="192">
        <v>84161.07</v>
      </c>
      <c r="F179" s="71">
        <f t="shared" si="1"/>
        <v>103.14926032772517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4338.1899999999996</v>
      </c>
      <c r="E180" s="192">
        <v>4886.74</v>
      </c>
      <c r="F180" s="71">
        <f t="shared" si="1"/>
        <v>112.64467439185468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72.59</v>
      </c>
      <c r="E181" s="79">
        <f t="shared" si="28"/>
        <v>79.66</v>
      </c>
      <c r="F181" s="71">
        <f t="shared" si="1"/>
        <v>109.73963355834135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72.59</v>
      </c>
      <c r="E184" s="192">
        <v>79.66</v>
      </c>
      <c r="F184" s="71">
        <f t="shared" si="1"/>
        <v>109.73963355834135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306.81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12.74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95196.42</v>
      </c>
      <c r="E251" s="79">
        <f>+E252+E255-E264+E274+E291</f>
        <v>82766.41</v>
      </c>
      <c r="F251" s="71">
        <f t="shared" si="1"/>
        <v>86.942775789257638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78998.8</v>
      </c>
      <c r="E252" s="79">
        <f>E253-E254</f>
        <v>65496.26</v>
      </c>
      <c r="F252" s="71">
        <f t="shared" si="1"/>
        <v>82.907917588621586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78998.8</v>
      </c>
      <c r="E253" s="192">
        <v>65496.26</v>
      </c>
      <c r="F253" s="71">
        <f t="shared" si="1"/>
        <v>82.907917588621586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14997.62</v>
      </c>
      <c r="E255" s="79">
        <f>E256-E260</f>
        <v>-69103.42</v>
      </c>
      <c r="F255" s="71">
        <f t="shared" si="1"/>
        <v>-460.76257432846006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14997.62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14997.62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69103.42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69103.42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1200</v>
      </c>
      <c r="E274" s="79">
        <f>SUM(E275:E277)+SUM(E286:E290)</f>
        <v>86373.57</v>
      </c>
      <c r="F274" s="71">
        <f t="shared" si="1"/>
        <v>7197.7974999999997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84698.57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84698.57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1200</v>
      </c>
      <c r="E287" s="192">
        <v>1675</v>
      </c>
      <c r="F287" s="71">
        <f t="shared" si="39"/>
        <v>139.58333333333331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1200</v>
      </c>
      <c r="E302" s="192">
        <v>1675</v>
      </c>
      <c r="F302" s="71">
        <f t="shared" si="43"/>
        <v>139.58333333333331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84698.57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306.81</v>
      </c>
      <c r="E308" s="192">
        <v>12.74</v>
      </c>
      <c r="F308" s="71">
        <f t="shared" si="43"/>
        <v>4.1524070271503541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86309.13</v>
      </c>
      <c r="E337" s="192">
        <v>89127.47</v>
      </c>
      <c r="F337" s="71">
        <f t="shared" si="43"/>
        <v>103.26540193372358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12.74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1112264.56</v>
      </c>
      <c r="E114" s="60">
        <f t="shared" si="22"/>
        <v>1259130.51</v>
      </c>
      <c r="F114" s="45">
        <f t="shared" si="1"/>
        <v>113.20422813795308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1108964.56</v>
      </c>
      <c r="E118" s="60">
        <f t="shared" si="24"/>
        <v>1255830.51</v>
      </c>
      <c r="F118" s="45">
        <f t="shared" si="1"/>
        <v>113.2435206044817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1108964.56</v>
      </c>
      <c r="E120" s="194">
        <v>1255830.51</v>
      </c>
      <c r="F120" s="45">
        <f t="shared" si="1"/>
        <v>113.2435206044817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3300</v>
      </c>
      <c r="E128" s="194">
        <v>3300</v>
      </c>
      <c r="F128" s="45">
        <f t="shared" si="1"/>
        <v>100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1112264.56</v>
      </c>
      <c r="E141" s="81">
        <f t="shared" si="28"/>
        <v>1259130.51</v>
      </c>
      <c r="F141" s="61">
        <f t="shared" si="1"/>
        <v>113.20422813795308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17992</v>
      </c>
      <c r="E5" s="82">
        <f t="shared" si="0"/>
        <v>17992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17992</v>
      </c>
      <c r="E6" s="83">
        <f t="shared" si="1"/>
        <v>17992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17992</v>
      </c>
      <c r="E7" s="83">
        <f t="shared" si="2"/>
        <v>17992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17992</v>
      </c>
      <c r="E8" s="195">
        <v>17992</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86309.13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1178684.21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1313.24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1170515.33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1028620.28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140521.82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639.73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733.5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6855.64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1175853.1299999999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1300.5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1167696.99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1026050.75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139973.26999999999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632.66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733.5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306.81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6855.64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89140.209999999963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89140.21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12.74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89127.47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11811023622047245" right="0.11811023622047245"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23376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2026-01-28T12:22:27Z</cp:lastPrinted>
  <dcterms:created xsi:type="dcterms:W3CDTF">2022-04-01T05:14:30Z</dcterms:created>
  <dcterms:modified xsi:type="dcterms:W3CDTF">2026-02-05T11:44:00Z</dcterms:modified>
</cp:coreProperties>
</file>