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IVANA\PLAN\2026\"/>
    </mc:Choice>
  </mc:AlternateContent>
  <bookViews>
    <workbookView xWindow="0" yWindow="0" windowWidth="28800" windowHeight="12435" tabRatio="664"/>
  </bookViews>
  <sheets>
    <sheet name="Sažetak" sheetId="7" r:id="rId1"/>
    <sheet name="Opći dio-prema ekonom." sheetId="5" r:id="rId2"/>
    <sheet name="Opći do-prema izvorima" sheetId="4" r:id="rId3"/>
    <sheet name="Opći dio-prema funk." sheetId="3" r:id="rId4"/>
    <sheet name="Opći dio-Račun financiranja" sheetId="2" r:id="rId5"/>
    <sheet name="Opći dio-račun finan." sheetId="8" r:id="rId6"/>
    <sheet name="Posebni dio" sheetId="9" r:id="rId7"/>
  </sheets>
  <definedNames>
    <definedName name="_xlnm.Print_Titles" localSheetId="6">'Posebni dio'!$1:$3</definedName>
    <definedName name="_xlnm.Print_Area" localSheetId="1">'Opći dio-prema ekonom.'!$A$1:$J$19</definedName>
    <definedName name="_xlnm.Print_Area" localSheetId="3">'Opći dio-prema funk.'!$A$1:$J$8</definedName>
    <definedName name="_xlnm.Print_Area" localSheetId="5">'Opći dio-račun finan.'!$A$1:$J$6</definedName>
    <definedName name="_xlnm.Print_Area" localSheetId="4">'Opći dio-Račun financiranja'!$A$1:$J$6</definedName>
    <definedName name="_xlnm.Print_Area" localSheetId="2">'Opći do-prema izvorima'!$A$1:$J$40</definedName>
    <definedName name="_xlnm.Print_Area" localSheetId="6">'Posebni dio'!$A$1:$J$64</definedName>
  </definedNames>
  <calcPr calcId="152511"/>
</workbook>
</file>

<file path=xl/calcChain.xml><?xml version="1.0" encoding="utf-8"?>
<calcChain xmlns="http://schemas.openxmlformats.org/spreadsheetml/2006/main">
  <c r="D8" i="3" l="1"/>
  <c r="B5" i="9"/>
  <c r="B64" i="9"/>
  <c r="I13" i="9"/>
  <c r="G13" i="9"/>
  <c r="E13" i="9"/>
  <c r="F13" i="9" s="1"/>
  <c r="C13" i="9"/>
  <c r="B13" i="9"/>
  <c r="B54" i="9"/>
  <c r="B53" i="9" s="1"/>
  <c r="B49" i="9"/>
  <c r="B41" i="9"/>
  <c r="B34" i="9"/>
  <c r="J6" i="9"/>
  <c r="J7" i="9"/>
  <c r="J8" i="9"/>
  <c r="J9" i="9"/>
  <c r="J10" i="9"/>
  <c r="J11" i="9"/>
  <c r="J17" i="9"/>
  <c r="J18" i="9"/>
  <c r="J19" i="9"/>
  <c r="J20" i="9"/>
  <c r="J21" i="9"/>
  <c r="J22" i="9"/>
  <c r="J23" i="9"/>
  <c r="J26" i="9"/>
  <c r="J27" i="9"/>
  <c r="J28" i="9"/>
  <c r="J29" i="9"/>
  <c r="J35" i="9"/>
  <c r="J36" i="9"/>
  <c r="J38" i="9"/>
  <c r="J39" i="9"/>
  <c r="J40" i="9"/>
  <c r="J42" i="9"/>
  <c r="J43" i="9"/>
  <c r="J44" i="9"/>
  <c r="J45" i="9"/>
  <c r="J46" i="9"/>
  <c r="J47" i="9"/>
  <c r="J48" i="9"/>
  <c r="J50" i="9"/>
  <c r="J51" i="9"/>
  <c r="J52" i="9"/>
  <c r="J55" i="9"/>
  <c r="J56" i="9"/>
  <c r="J57" i="9"/>
  <c r="J58" i="9"/>
  <c r="J59" i="9"/>
  <c r="J60" i="9"/>
  <c r="H6" i="9"/>
  <c r="H7" i="9"/>
  <c r="H8" i="9"/>
  <c r="H9" i="9"/>
  <c r="H10" i="9"/>
  <c r="H11" i="9"/>
  <c r="H17" i="9"/>
  <c r="H18" i="9"/>
  <c r="H19" i="9"/>
  <c r="H20" i="9"/>
  <c r="H21" i="9"/>
  <c r="H22" i="9"/>
  <c r="H23" i="9"/>
  <c r="H26" i="9"/>
  <c r="H27" i="9"/>
  <c r="H28" i="9"/>
  <c r="H29" i="9"/>
  <c r="H35" i="9"/>
  <c r="H36" i="9"/>
  <c r="H38" i="9"/>
  <c r="H39" i="9"/>
  <c r="H40" i="9"/>
  <c r="H42" i="9"/>
  <c r="H43" i="9"/>
  <c r="H44" i="9"/>
  <c r="H45" i="9"/>
  <c r="H46" i="9"/>
  <c r="H47" i="9"/>
  <c r="H48" i="9"/>
  <c r="H50" i="9"/>
  <c r="H51" i="9"/>
  <c r="H52" i="9"/>
  <c r="H55" i="9"/>
  <c r="H56" i="9"/>
  <c r="H57" i="9"/>
  <c r="H58" i="9"/>
  <c r="H59" i="9"/>
  <c r="H60" i="9"/>
  <c r="F6" i="9"/>
  <c r="F7" i="9"/>
  <c r="F8" i="9"/>
  <c r="F9" i="9"/>
  <c r="F10" i="9"/>
  <c r="F11" i="9"/>
  <c r="F17" i="9"/>
  <c r="F18" i="9"/>
  <c r="F19" i="9"/>
  <c r="F20" i="9"/>
  <c r="F21" i="9"/>
  <c r="F22" i="9"/>
  <c r="F23" i="9"/>
  <c r="F26" i="9"/>
  <c r="F27" i="9"/>
  <c r="F28" i="9"/>
  <c r="F29" i="9"/>
  <c r="F35" i="9"/>
  <c r="F36" i="9"/>
  <c r="F38" i="9"/>
  <c r="F39" i="9"/>
  <c r="F40" i="9"/>
  <c r="F42" i="9"/>
  <c r="F43" i="9"/>
  <c r="F44" i="9"/>
  <c r="F45" i="9"/>
  <c r="F46" i="9"/>
  <c r="F47" i="9"/>
  <c r="F48" i="9"/>
  <c r="F50" i="9"/>
  <c r="F51" i="9"/>
  <c r="F52" i="9"/>
  <c r="F55" i="9"/>
  <c r="F56" i="9"/>
  <c r="F57" i="9"/>
  <c r="F58" i="9"/>
  <c r="F59" i="9"/>
  <c r="F60" i="9"/>
  <c r="D6" i="9"/>
  <c r="D7" i="9"/>
  <c r="D8" i="9"/>
  <c r="D9" i="9"/>
  <c r="D10" i="9"/>
  <c r="D11" i="9"/>
  <c r="D17" i="9"/>
  <c r="D18" i="9"/>
  <c r="D19" i="9"/>
  <c r="D20" i="9"/>
  <c r="D21" i="9"/>
  <c r="D22" i="9"/>
  <c r="D23" i="9"/>
  <c r="D26" i="9"/>
  <c r="D27" i="9"/>
  <c r="D28" i="9"/>
  <c r="D29" i="9"/>
  <c r="D35" i="9"/>
  <c r="D36" i="9"/>
  <c r="D38" i="9"/>
  <c r="D42" i="9"/>
  <c r="D43" i="9"/>
  <c r="D44" i="9"/>
  <c r="D45" i="9"/>
  <c r="D46" i="9"/>
  <c r="D47" i="9"/>
  <c r="D48" i="9"/>
  <c r="D50" i="9"/>
  <c r="D51" i="9"/>
  <c r="D52" i="9"/>
  <c r="D55" i="9"/>
  <c r="D56" i="9"/>
  <c r="D57" i="9"/>
  <c r="D58" i="9"/>
  <c r="D59" i="9"/>
  <c r="D60" i="9"/>
  <c r="C54" i="9"/>
  <c r="C53" i="9" s="1"/>
  <c r="E54" i="9"/>
  <c r="G54" i="9"/>
  <c r="H54" i="9" s="1"/>
  <c r="I54" i="9"/>
  <c r="J54" i="9" s="1"/>
  <c r="E53" i="9"/>
  <c r="G53" i="9"/>
  <c r="I53" i="9"/>
  <c r="C49" i="9"/>
  <c r="D49" i="9" s="1"/>
  <c r="E49" i="9"/>
  <c r="F49" i="9" s="1"/>
  <c r="G49" i="9"/>
  <c r="I49" i="9"/>
  <c r="J49" i="9" s="1"/>
  <c r="C41" i="9"/>
  <c r="D41" i="9" s="1"/>
  <c r="E41" i="9"/>
  <c r="F41" i="9" s="1"/>
  <c r="G41" i="9"/>
  <c r="I41" i="9"/>
  <c r="J41" i="9" s="1"/>
  <c r="C34" i="9"/>
  <c r="D34" i="9" s="1"/>
  <c r="E34" i="9"/>
  <c r="E33" i="9" s="1"/>
  <c r="F33" i="9" s="1"/>
  <c r="G34" i="9"/>
  <c r="I34" i="9"/>
  <c r="J34" i="9" s="1"/>
  <c r="C33" i="9"/>
  <c r="I33" i="9"/>
  <c r="I12" i="9"/>
  <c r="J12" i="9" s="1"/>
  <c r="D13" i="9"/>
  <c r="C12" i="9"/>
  <c r="C5" i="9" s="1"/>
  <c r="G12" i="9"/>
  <c r="G5" i="9" l="1"/>
  <c r="J53" i="9"/>
  <c r="I5" i="9"/>
  <c r="H13" i="9"/>
  <c r="B33" i="9"/>
  <c r="E12" i="9"/>
  <c r="H34" i="9"/>
  <c r="H41" i="9"/>
  <c r="H49" i="9"/>
  <c r="H53" i="9"/>
  <c r="D53" i="9"/>
  <c r="F53" i="9"/>
  <c r="C64" i="9"/>
  <c r="C4" i="9"/>
  <c r="F54" i="9"/>
  <c r="F34" i="9"/>
  <c r="G33" i="9"/>
  <c r="H33" i="9" s="1"/>
  <c r="D54" i="9"/>
  <c r="J13" i="9"/>
  <c r="B12" i="9"/>
  <c r="E64" i="9"/>
  <c r="I64" i="9"/>
  <c r="F12" i="9" l="1"/>
  <c r="E5" i="9"/>
  <c r="H12" i="9"/>
  <c r="D33" i="9"/>
  <c r="F64" i="9"/>
  <c r="D64" i="9"/>
  <c r="E4" i="9"/>
  <c r="F4" i="9" s="1"/>
  <c r="F5" i="9"/>
  <c r="J5" i="9"/>
  <c r="I4" i="9"/>
  <c r="G64" i="9"/>
  <c r="H64" i="9" s="1"/>
  <c r="J33" i="9"/>
  <c r="B4" i="9"/>
  <c r="D4" i="9" s="1"/>
  <c r="D12" i="9"/>
  <c r="B5" i="3"/>
  <c r="B8" i="3"/>
  <c r="J21" i="4"/>
  <c r="C21" i="4"/>
  <c r="D21" i="4" s="1"/>
  <c r="E21" i="4"/>
  <c r="H21" i="4" s="1"/>
  <c r="G21" i="4"/>
  <c r="I21" i="4"/>
  <c r="B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C40" i="4"/>
  <c r="E40" i="4"/>
  <c r="F40" i="4" s="1"/>
  <c r="G40" i="4"/>
  <c r="H40" i="4" s="1"/>
  <c r="I40" i="4"/>
  <c r="J40" i="4" s="1"/>
  <c r="B40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F22" i="4"/>
  <c r="F23" i="4"/>
  <c r="F24" i="4"/>
  <c r="F25" i="4"/>
  <c r="F26" i="4"/>
  <c r="F27" i="4"/>
  <c r="F28" i="4"/>
  <c r="F29" i="4"/>
  <c r="F30" i="4"/>
  <c r="F31" i="4"/>
  <c r="D22" i="4"/>
  <c r="D23" i="4"/>
  <c r="D24" i="4"/>
  <c r="D25" i="4"/>
  <c r="D26" i="4"/>
  <c r="D27" i="4"/>
  <c r="D28" i="4"/>
  <c r="D29" i="4"/>
  <c r="D30" i="4"/>
  <c r="D31" i="4"/>
  <c r="D35" i="4"/>
  <c r="D36" i="4"/>
  <c r="D37" i="4"/>
  <c r="D38" i="4"/>
  <c r="D39" i="4"/>
  <c r="J5" i="4"/>
  <c r="J6" i="4"/>
  <c r="J7" i="4"/>
  <c r="J8" i="4"/>
  <c r="J9" i="4"/>
  <c r="J10" i="4"/>
  <c r="J11" i="4"/>
  <c r="J12" i="4"/>
  <c r="J13" i="4"/>
  <c r="J14" i="4"/>
  <c r="J15" i="4"/>
  <c r="H5" i="4"/>
  <c r="H6" i="4"/>
  <c r="H7" i="4"/>
  <c r="H8" i="4"/>
  <c r="H9" i="4"/>
  <c r="H10" i="4"/>
  <c r="H11" i="4"/>
  <c r="H12" i="4"/>
  <c r="H13" i="4"/>
  <c r="H14" i="4"/>
  <c r="H15" i="4"/>
  <c r="F5" i="4"/>
  <c r="F6" i="4"/>
  <c r="F7" i="4"/>
  <c r="F8" i="4"/>
  <c r="F9" i="4"/>
  <c r="F10" i="4"/>
  <c r="F11" i="4"/>
  <c r="F12" i="4"/>
  <c r="D5" i="4"/>
  <c r="D6" i="4"/>
  <c r="D7" i="4"/>
  <c r="D8" i="4"/>
  <c r="D9" i="4"/>
  <c r="D10" i="4"/>
  <c r="D11" i="4"/>
  <c r="D12" i="4"/>
  <c r="D16" i="4"/>
  <c r="D17" i="4"/>
  <c r="D18" i="4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H5" i="5"/>
  <c r="H6" i="5"/>
  <c r="H7" i="5"/>
  <c r="H8" i="5"/>
  <c r="H9" i="5"/>
  <c r="H10" i="5"/>
  <c r="H12" i="5"/>
  <c r="H13" i="5"/>
  <c r="H14" i="5"/>
  <c r="H15" i="5"/>
  <c r="H16" i="5"/>
  <c r="H17" i="5"/>
  <c r="H18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C5" i="5"/>
  <c r="E5" i="5"/>
  <c r="F5" i="5" s="1"/>
  <c r="G5" i="5"/>
  <c r="I5" i="5"/>
  <c r="C11" i="5"/>
  <c r="E11" i="5"/>
  <c r="H11" i="5" s="1"/>
  <c r="G11" i="5"/>
  <c r="I11" i="5"/>
  <c r="C12" i="5"/>
  <c r="E12" i="5"/>
  <c r="G12" i="5"/>
  <c r="I12" i="5"/>
  <c r="C17" i="5"/>
  <c r="E17" i="5"/>
  <c r="E19" i="5" s="1"/>
  <c r="F19" i="5" s="1"/>
  <c r="G17" i="5"/>
  <c r="I17" i="5"/>
  <c r="C19" i="5"/>
  <c r="D19" i="5" s="1"/>
  <c r="G19" i="5"/>
  <c r="H19" i="5" s="1"/>
  <c r="I19" i="5"/>
  <c r="J19" i="5" s="1"/>
  <c r="B17" i="5"/>
  <c r="B12" i="5"/>
  <c r="B19" i="5" s="1"/>
  <c r="B5" i="5"/>
  <c r="B11" i="5" s="1"/>
  <c r="G4" i="9" l="1"/>
  <c r="H4" i="9" s="1"/>
  <c r="H5" i="9"/>
  <c r="J64" i="9"/>
  <c r="D5" i="9"/>
  <c r="D40" i="4"/>
  <c r="F21" i="4"/>
  <c r="J4" i="9" l="1"/>
  <c r="G28" i="7" l="1"/>
  <c r="G29" i="7"/>
  <c r="F29" i="7"/>
  <c r="F28" i="7" l="1"/>
  <c r="F22" i="7"/>
  <c r="F11" i="7" l="1"/>
  <c r="G37" i="7" l="1"/>
  <c r="H34" i="7" s="1"/>
  <c r="H37" i="7" s="1"/>
  <c r="I34" i="7" s="1"/>
  <c r="I37" i="7" s="1"/>
  <c r="J34" i="7" s="1"/>
  <c r="J37" i="7" s="1"/>
  <c r="F37" i="7"/>
  <c r="G34" i="7"/>
  <c r="J21" i="7"/>
  <c r="I21" i="7"/>
  <c r="H21" i="7"/>
  <c r="G21" i="7"/>
  <c r="F21" i="7"/>
  <c r="J11" i="7"/>
  <c r="I11" i="7"/>
  <c r="H11" i="7"/>
  <c r="G11" i="7"/>
  <c r="J8" i="7"/>
  <c r="I8" i="7"/>
  <c r="H8" i="7"/>
  <c r="G8" i="7"/>
  <c r="F8" i="7"/>
  <c r="F14" i="7" l="1"/>
  <c r="J14" i="7"/>
  <c r="J22" i="7" s="1"/>
  <c r="J28" i="7" s="1"/>
  <c r="J29" i="7" s="1"/>
  <c r="I14" i="7"/>
  <c r="I22" i="7" s="1"/>
  <c r="I28" i="7" s="1"/>
  <c r="I29" i="7" s="1"/>
  <c r="H14" i="7"/>
  <c r="H22" i="7" s="1"/>
  <c r="H28" i="7" s="1"/>
  <c r="H29" i="7" s="1"/>
  <c r="G14" i="7"/>
  <c r="G22" i="7"/>
</calcChain>
</file>

<file path=xl/sharedStrings.xml><?xml version="1.0" encoding="utf-8"?>
<sst xmlns="http://schemas.openxmlformats.org/spreadsheetml/2006/main" count="240" uniqueCount="95">
  <si>
    <t>Plan 2025.</t>
  </si>
  <si>
    <t>Projekcija 2027.</t>
  </si>
  <si>
    <t>A 530605 Natjecanja i smotre</t>
  </si>
  <si>
    <t>Izvor: 11 Opći prihodi i primici</t>
  </si>
  <si>
    <t>3 Rashodi poslovanja</t>
  </si>
  <si>
    <t>31 Rashodi za zaposlene</t>
  </si>
  <si>
    <t>32 Materijalni rashodi</t>
  </si>
  <si>
    <t>Program: 5501 Srednjoškolsko obrazovanje</t>
  </si>
  <si>
    <t>A 550101 Osiguravanje uvjeta rada</t>
  </si>
  <si>
    <t>Izvor: 32 Vlastiti prihodi - proračunski korisnici</t>
  </si>
  <si>
    <t>Izvor: 38 Prenesena sredstva - vlastiti prihodi proračunskih korisnika</t>
  </si>
  <si>
    <t>Izvor: 43 Prihodi za posebne namjene - proračunski korisnici</t>
  </si>
  <si>
    <t>4 Rashodi za nabavu nefinancijske imovine</t>
  </si>
  <si>
    <t>42 Rashodi za nabavu proizvedene dugotrajne imovine</t>
  </si>
  <si>
    <t>Izvor: 44 Prihodi za decentralizirane funkcije</t>
  </si>
  <si>
    <t>34 Financijski rashodi</t>
  </si>
  <si>
    <t>Izvor: 48 Prenesena sredstva - namjenski prihodi</t>
  </si>
  <si>
    <t>Izvor: 52 Pomoći - proračunski korisnici</t>
  </si>
  <si>
    <t>Izvor: 58 Prenesena sredstva - pomoći</t>
  </si>
  <si>
    <t>Izvor: 78 Prenesena sredstva - prihodi od prodaje ili zamjene nefinancijske imovine i naknade s naslova osiguranja</t>
  </si>
  <si>
    <t>Program: 5502 Unapređenje kvalitete odgojno obrazovnog sustava</t>
  </si>
  <si>
    <t>A 550203 Programi školskog kurikuluma</t>
  </si>
  <si>
    <t>A 550205 Sufinanciranje rada pomoćnika u nastavi</t>
  </si>
  <si>
    <t>Izvor: 51 Pomoći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</si>
  <si>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</si>
  <si>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</si>
  <si>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</si>
  <si>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Naziv</t>
  </si>
  <si>
    <t>Indeks 2027 / 2026</t>
  </si>
  <si>
    <t>Funk. klas: 09 OBRAZOVANJE</t>
  </si>
  <si>
    <t>092 Srednjoškolsko obrazovanje</t>
  </si>
  <si>
    <t>098 Usluge obrazovanja koje nisu drugdje svrstane</t>
  </si>
  <si>
    <t>UKUPNO RASHODI</t>
  </si>
  <si>
    <t>A. RAČUN PRIHODA I RASHODA</t>
  </si>
  <si>
    <t>Izvor: 1 OPĆI PRIHODI I PRIMICI</t>
  </si>
  <si>
    <t>Izvor: 3 VLASTITI PRIHODI</t>
  </si>
  <si>
    <t>Izvor: 4 PRIHODI ZA POSEBNE NAMJENE</t>
  </si>
  <si>
    <t>Izvor: 5 POMOĆI</t>
  </si>
  <si>
    <t>Izvor: 7 PRIHODI OD PRODAJE ILI ZAMJENE NEFINANCIJSKE IMOVINE I NAKNADE S NASLOVA OSIGURANJA</t>
  </si>
  <si>
    <t>SVEUKUPNO PRIHODI</t>
  </si>
  <si>
    <t>SVEUKUPNO RASHODI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</si>
  <si>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</si>
  <si>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</si>
  <si>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</si>
  <si>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</si>
  <si>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67 Prihodi iz nadležnog proračuna i od HZZO-a temeljem ugovornih obveza</t>
  </si>
  <si>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</si>
  <si>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</si>
  <si>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</si>
  <si>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</si>
  <si>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</si>
  <si>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</si>
  <si>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</si>
  <si>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</si>
  <si>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</si>
  <si>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</si>
  <si>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</si>
  <si>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</si>
  <si>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</si>
  <si>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</si>
  <si>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</si>
  <si>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</si>
  <si>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</si>
  <si>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</si>
  <si>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</si>
  <si>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</si>
  <si>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</si>
  <si>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</si>
  <si>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Projekcija proračuna
za 2027.</t>
  </si>
  <si>
    <t>Indeks 2026 / 2025</t>
  </si>
  <si>
    <t>FINANCIJSKI PLAN ŠKOLE ZA PRIMIJENJENU UMJETNOST U RIJECI 
ZA 2026. I PROJEKCIJA ZA 2027. I 2028. GODINU</t>
  </si>
  <si>
    <t>Ostvarenje 2024.</t>
  </si>
  <si>
    <t>Indeks 2025/2024</t>
  </si>
  <si>
    <t>Plan 2026.</t>
  </si>
  <si>
    <t>Projekcija 2028.</t>
  </si>
  <si>
    <t>Indeks 2028 / 2027</t>
  </si>
  <si>
    <t>Izvršenje 2024.</t>
  </si>
  <si>
    <t>Proračun za 2026.</t>
  </si>
  <si>
    <t>Projekcija proračuna
za 2028.</t>
  </si>
  <si>
    <t>66 Prihodi od prodaje proizvoda i robe te pruženih usluga, prihodi od donacija te povrati po protestiranim jamstvima</t>
  </si>
  <si>
    <t>38 Rashodi za donacije, kazne, naknade šteta i kapitalne pomoći</t>
  </si>
  <si>
    <t>Izvor: 5.50 Pomoći iz državnog proračuna</t>
  </si>
  <si>
    <t>Izvor: 5.52 Ostale pomoći</t>
  </si>
  <si>
    <t>Izvor: 5.56 Fondovi EU</t>
  </si>
  <si>
    <t>A3. RASHODI PREMA FUNKCIJSKOJ KLASIFIKACIJI</t>
  </si>
  <si>
    <t>A2. PRIHODI I RASHODI PREMA IZVORIMA FINANCIRANJA</t>
  </si>
  <si>
    <t>A1. PRIHODI I RASHODI PREMA EKONOMSKOJ KLASIFIKACIJI</t>
  </si>
  <si>
    <t>Razdjel: 5 UPRAVNI ODJEL ZA ODGOJ I OBRAZOVANJE</t>
  </si>
  <si>
    <t>Glava: 5-5 ŽUPANIJSKE USTANOVE SREDNJEG ŠKOLSTVA</t>
  </si>
  <si>
    <t>Program: 5306 Obilježavanje postignuća učenika i nastavnika</t>
  </si>
  <si>
    <t>II. POSEBNI DIO</t>
  </si>
  <si>
    <t>B. RAČUN FINANCIRANJA</t>
  </si>
  <si>
    <t>B1. RAČUN FINANCIRANJA PREMA EKONOMSKOJ KLASIFIKACIJI</t>
  </si>
  <si>
    <t>B1. RAČUN FINANCIRANJA PREMA IZVORIMA FINANCIRANJA</t>
  </si>
  <si>
    <t>Izvor: 1 Opći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</si>
</sst>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Verdana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Verdan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1">
    <xf numFmtId="0" fontId="0" fillId="0" borderId="0" xfId="0"/>
    <xf numFmtId="0" fontId="18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19" fillId="35" borderId="10" xfId="0" applyFont="1" applyFill="1" applyBorder="1" applyAlignment="1">
      <alignment horizontal="center" vertical="center" wrapText="1"/>
    </xf>
    <xf numFmtId="4" fontId="19" fillId="35" borderId="11" xfId="0" applyNumberFormat="1" applyFont="1" applyFill="1" applyBorder="1" applyAlignment="1">
      <alignment horizontal="center" vertical="center" wrapText="1"/>
    </xf>
    <xf numFmtId="4" fontId="23" fillId="35" borderId="11" xfId="0" applyNumberFormat="1" applyFont="1" applyFill="1" applyBorder="1" applyAlignment="1">
      <alignment horizontal="center" vertical="center" wrapText="1"/>
    </xf>
    <xf numFmtId="4" fontId="23" fillId="35" borderId="12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left" vertical="center"/>
    </xf>
    <xf numFmtId="0" fontId="25" fillId="38" borderId="10" xfId="0" applyFont="1" applyFill="1" applyBorder="1" applyAlignment="1">
      <alignment horizontal="left" vertical="center" wrapText="1"/>
    </xf>
    <xf numFmtId="4" fontId="25" fillId="38" borderId="11" xfId="0" applyNumberFormat="1" applyFont="1" applyFill="1" applyBorder="1" applyAlignment="1">
      <alignment horizontal="right" vertical="center" wrapText="1"/>
    </xf>
    <xf numFmtId="4" fontId="25" fillId="38" borderId="12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horizontal="left" indent="1"/>
    </xf>
    <xf numFmtId="0" fontId="22" fillId="33" borderId="10" xfId="0" applyFont="1" applyFill="1" applyBorder="1" applyAlignment="1">
      <alignment horizontal="left" wrapText="1" indent="3"/>
    </xf>
    <xf numFmtId="4" fontId="22" fillId="33" borderId="11" xfId="0" applyNumberFormat="1" applyFont="1" applyFill="1" applyBorder="1" applyAlignment="1">
      <alignment horizontal="right" wrapText="1" indent="1"/>
    </xf>
    <xf numFmtId="4" fontId="22" fillId="33" borderId="12" xfId="0" applyNumberFormat="1" applyFont="1" applyFill="1" applyBorder="1" applyAlignment="1">
      <alignment horizontal="right" wrapText="1" indent="1"/>
    </xf>
    <xf numFmtId="0" fontId="20" fillId="33" borderId="0" xfId="0" applyFont="1" applyFill="1" applyAlignment="1">
      <alignment horizontal="left" indent="1"/>
    </xf>
    <xf numFmtId="0" fontId="18" fillId="0" borderId="0" xfId="0" applyFont="1" applyAlignment="1">
      <alignment horizontal="left" indent="1"/>
    </xf>
    <xf numFmtId="4" fontId="21" fillId="33" borderId="18" xfId="0" applyNumberFormat="1" applyFont="1" applyFill="1" applyBorder="1" applyAlignment="1">
      <alignment horizontal="right" vertical="center" wrapText="1" indent="1"/>
    </xf>
    <xf numFmtId="4" fontId="21" fillId="33" borderId="15" xfId="0" applyNumberFormat="1" applyFont="1" applyFill="1" applyBorder="1" applyAlignment="1">
      <alignment horizontal="right" vertical="center" wrapText="1" indent="1"/>
    </xf>
    <xf numFmtId="0" fontId="18" fillId="0" borderId="0" xfId="0" applyFont="1" applyAlignment="1">
      <alignment horizontal="left" indent="1"/>
    </xf>
    <xf numFmtId="0" fontId="28" fillId="0" borderId="0" xfId="0" applyFont="1"/>
    <xf numFmtId="0" fontId="19" fillId="35" borderId="26" xfId="0" applyFont="1" applyFill="1" applyBorder="1" applyAlignment="1">
      <alignment horizontal="center" vertical="center" wrapText="1"/>
    </xf>
    <xf numFmtId="4" fontId="19" fillId="35" borderId="27" xfId="0" applyNumberFormat="1" applyFont="1" applyFill="1" applyBorder="1" applyAlignment="1">
      <alignment horizontal="center" vertical="center" wrapText="1"/>
    </xf>
    <xf numFmtId="4" fontId="23" fillId="35" borderId="27" xfId="0" applyNumberFormat="1" applyFont="1" applyFill="1" applyBorder="1" applyAlignment="1">
      <alignment horizontal="center" vertical="center" wrapText="1"/>
    </xf>
    <xf numFmtId="4" fontId="23" fillId="35" borderId="28" xfId="0" applyNumberFormat="1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horizontal="left" indent="1"/>
    </xf>
    <xf numFmtId="4" fontId="21" fillId="36" borderId="18" xfId="0" applyNumberFormat="1" applyFont="1" applyFill="1" applyBorder="1" applyAlignment="1">
      <alignment horizontal="right" vertical="center" wrapText="1"/>
    </xf>
    <xf numFmtId="0" fontId="0" fillId="0" borderId="0" xfId="0"/>
    <xf numFmtId="0" fontId="22" fillId="37" borderId="17" xfId="0" applyFont="1" applyFill="1" applyBorder="1" applyAlignment="1">
      <alignment horizontal="left" vertical="center" wrapText="1" indent="1"/>
    </xf>
    <xf numFmtId="4" fontId="22" fillId="37" borderId="18" xfId="0" applyNumberFormat="1" applyFont="1" applyFill="1" applyBorder="1" applyAlignment="1">
      <alignment horizontal="right" vertical="center" wrapText="1"/>
    </xf>
    <xf numFmtId="4" fontId="21" fillId="36" borderId="18" xfId="0" applyNumberFormat="1" applyFont="1" applyFill="1" applyBorder="1" applyAlignment="1">
      <alignment horizontal="left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left" wrapText="1"/>
    </xf>
    <xf numFmtId="0" fontId="34" fillId="0" borderId="0" xfId="0" applyNumberFormat="1" applyFont="1" applyFill="1" applyBorder="1" applyAlignment="1" applyProtection="1">
      <alignment wrapText="1"/>
    </xf>
    <xf numFmtId="0" fontId="30" fillId="0" borderId="32" xfId="0" applyNumberFormat="1" applyFont="1" applyFill="1" applyBorder="1" applyAlignment="1" applyProtection="1">
      <alignment horizontal="center" vertical="center" wrapText="1"/>
    </xf>
    <xf numFmtId="0" fontId="36" fillId="0" borderId="33" xfId="0" quotePrefix="1" applyFont="1" applyBorder="1" applyAlignment="1">
      <alignment horizontal="left" wrapText="1"/>
    </xf>
    <xf numFmtId="0" fontId="36" fillId="0" borderId="34" xfId="0" quotePrefix="1" applyFont="1" applyBorder="1" applyAlignment="1">
      <alignment horizontal="left" wrapText="1"/>
    </xf>
    <xf numFmtId="0" fontId="36" fillId="0" borderId="34" xfId="0" quotePrefix="1" applyFont="1" applyBorder="1" applyAlignment="1">
      <alignment horizontal="center" wrapText="1"/>
    </xf>
    <xf numFmtId="0" fontId="36" fillId="0" borderId="34" xfId="0" quotePrefix="1" applyNumberFormat="1" applyFont="1" applyFill="1" applyBorder="1" applyAlignment="1" applyProtection="1">
      <alignment horizontal="left"/>
    </xf>
    <xf numFmtId="0" fontId="37" fillId="35" borderId="33" xfId="0" applyFont="1" applyFill="1" applyBorder="1" applyAlignment="1">
      <alignment horizontal="left" vertical="center"/>
    </xf>
    <xf numFmtId="0" fontId="38" fillId="35" borderId="34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quotePrefix="1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wrapText="1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wrapText="1"/>
    </xf>
    <xf numFmtId="0" fontId="41" fillId="0" borderId="0" xfId="0" quotePrefix="1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4" fontId="30" fillId="0" borderId="0" xfId="0" applyNumberFormat="1" applyFont="1" applyFill="1" applyBorder="1" applyAlignment="1" applyProtection="1">
      <alignment horizontal="center" vertical="center" wrapText="1"/>
    </xf>
    <xf numFmtId="4" fontId="32" fillId="0" borderId="0" xfId="0" applyNumberFormat="1" applyFont="1" applyFill="1" applyBorder="1" applyAlignment="1" applyProtection="1">
      <alignment vertical="center" wrapText="1"/>
    </xf>
    <xf numFmtId="4" fontId="16" fillId="0" borderId="32" xfId="0" applyNumberFormat="1" applyFont="1" applyBorder="1" applyAlignment="1">
      <alignment horizontal="center" vertical="center"/>
    </xf>
    <xf numFmtId="4" fontId="35" fillId="0" borderId="32" xfId="0" applyNumberFormat="1" applyFont="1" applyBorder="1" applyAlignment="1">
      <alignment horizontal="right" vertical="center"/>
    </xf>
    <xf numFmtId="4" fontId="36" fillId="39" borderId="35" xfId="0" applyNumberFormat="1" applyFont="1" applyFill="1" applyBorder="1" applyAlignment="1" applyProtection="1">
      <alignment horizontal="center" vertical="center" wrapText="1"/>
    </xf>
    <xf numFmtId="4" fontId="36" fillId="35" borderId="35" xfId="0" applyNumberFormat="1" applyFont="1" applyFill="1" applyBorder="1" applyAlignment="1">
      <alignment horizontal="right"/>
    </xf>
    <xf numFmtId="4" fontId="36" fillId="0" borderId="35" xfId="0" applyNumberFormat="1" applyFont="1" applyFill="1" applyBorder="1" applyAlignment="1">
      <alignment horizontal="right"/>
    </xf>
    <xf numFmtId="4" fontId="36" fillId="0" borderId="35" xfId="0" applyNumberFormat="1" applyFont="1" applyFill="1" applyBorder="1" applyAlignment="1" applyProtection="1">
      <alignment horizontal="right" wrapText="1"/>
    </xf>
    <xf numFmtId="4" fontId="36" fillId="0" borderId="35" xfId="0" applyNumberFormat="1" applyFont="1" applyBorder="1" applyAlignment="1">
      <alignment horizontal="right"/>
    </xf>
    <xf numFmtId="4" fontId="34" fillId="0" borderId="0" xfId="0" applyNumberFormat="1" applyFont="1" applyFill="1" applyBorder="1" applyAlignment="1" applyProtection="1">
      <alignment horizontal="center" vertical="center" wrapText="1"/>
    </xf>
    <xf numFmtId="4" fontId="32" fillId="0" borderId="0" xfId="0" applyNumberFormat="1" applyFont="1" applyFill="1" applyBorder="1" applyAlignment="1" applyProtection="1"/>
    <xf numFmtId="4" fontId="33" fillId="0" borderId="0" xfId="0" applyNumberFormat="1" applyFont="1" applyAlignment="1">
      <alignment wrapText="1"/>
    </xf>
    <xf numFmtId="4" fontId="37" fillId="40" borderId="33" xfId="0" quotePrefix="1" applyNumberFormat="1" applyFont="1" applyFill="1" applyBorder="1" applyAlignment="1">
      <alignment horizontal="right"/>
    </xf>
    <xf numFmtId="4" fontId="37" fillId="40" borderId="35" xfId="0" applyNumberFormat="1" applyFont="1" applyFill="1" applyBorder="1" applyAlignment="1" applyProtection="1">
      <alignment horizontal="right" wrapText="1"/>
    </xf>
    <xf numFmtId="4" fontId="37" fillId="35" borderId="33" xfId="0" quotePrefix="1" applyNumberFormat="1" applyFont="1" applyFill="1" applyBorder="1" applyAlignment="1">
      <alignment horizontal="right"/>
    </xf>
    <xf numFmtId="4" fontId="37" fillId="35" borderId="35" xfId="0" quotePrefix="1" applyNumberFormat="1" applyFont="1" applyFill="1" applyBorder="1" applyAlignment="1">
      <alignment horizontal="right"/>
    </xf>
    <xf numFmtId="4" fontId="40" fillId="0" borderId="0" xfId="0" applyNumberFormat="1" applyFont="1" applyAlignment="1">
      <alignment wrapText="1"/>
    </xf>
    <xf numFmtId="4" fontId="42" fillId="0" borderId="0" xfId="0" applyNumberFormat="1" applyFont="1" applyFill="1" applyBorder="1" applyAlignment="1" applyProtection="1">
      <alignment horizontal="center" vertical="center" wrapText="1"/>
    </xf>
    <xf numFmtId="4" fontId="38" fillId="0" borderId="0" xfId="0" applyNumberFormat="1" applyFont="1" applyFill="1" applyBorder="1" applyAlignment="1" applyProtection="1"/>
    <xf numFmtId="4" fontId="36" fillId="35" borderId="33" xfId="0" quotePrefix="1" applyNumberFormat="1" applyFont="1" applyFill="1" applyBorder="1" applyAlignment="1">
      <alignment horizontal="right"/>
    </xf>
    <xf numFmtId="4" fontId="36" fillId="35" borderId="35" xfId="0" quotePrefix="1" applyNumberFormat="1" applyFont="1" applyFill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4" fontId="22" fillId="37" borderId="18" xfId="0" applyNumberFormat="1" applyFont="1" applyFill="1" applyBorder="1" applyAlignment="1">
      <alignment horizontal="center" vertical="center" wrapText="1"/>
    </xf>
    <xf numFmtId="4" fontId="22" fillId="37" borderId="19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0" fontId="22" fillId="36" borderId="10" xfId="0" applyFont="1" applyFill="1" applyBorder="1" applyAlignment="1">
      <alignment horizontal="left" vertical="center" wrapText="1" indent="1"/>
    </xf>
    <xf numFmtId="4" fontId="22" fillId="36" borderId="11" xfId="0" applyNumberFormat="1" applyFont="1" applyFill="1" applyBorder="1" applyAlignment="1">
      <alignment horizontal="right" vertical="center" wrapText="1"/>
    </xf>
    <xf numFmtId="4" fontId="22" fillId="36" borderId="11" xfId="0" applyNumberFormat="1" applyFont="1" applyFill="1" applyBorder="1" applyAlignment="1">
      <alignment horizontal="center" vertical="center" wrapText="1"/>
    </xf>
    <xf numFmtId="4" fontId="22" fillId="36" borderId="1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2" fontId="22" fillId="36" borderId="17" xfId="0" applyNumberFormat="1" applyFont="1" applyFill="1" applyBorder="1" applyAlignment="1">
      <alignment horizontal="left" vertical="center" wrapText="1" indent="1"/>
    </xf>
    <xf numFmtId="4" fontId="22" fillId="36" borderId="18" xfId="0" applyNumberFormat="1" applyFont="1" applyFill="1" applyBorder="1" applyAlignment="1">
      <alignment horizontal="right" vertical="center" wrapText="1"/>
    </xf>
    <xf numFmtId="4" fontId="22" fillId="36" borderId="18" xfId="0" applyNumberFormat="1" applyFont="1" applyFill="1" applyBorder="1" applyAlignment="1">
      <alignment horizontal="center" vertical="center" wrapText="1"/>
    </xf>
    <xf numFmtId="4" fontId="22" fillId="36" borderId="19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indent="1"/>
    </xf>
    <xf numFmtId="0" fontId="46" fillId="0" borderId="0" xfId="0" applyFont="1" applyAlignment="1">
      <alignment horizontal="left" indent="1"/>
    </xf>
    <xf numFmtId="4" fontId="22" fillId="33" borderId="15" xfId="0" applyNumberFormat="1" applyFont="1" applyFill="1" applyBorder="1" applyAlignment="1">
      <alignment horizontal="right" vertical="center" wrapText="1" indent="1"/>
    </xf>
    <xf numFmtId="4" fontId="22" fillId="33" borderId="16" xfId="0" applyNumberFormat="1" applyFont="1" applyFill="1" applyBorder="1" applyAlignment="1">
      <alignment horizontal="right" vertical="center" wrapText="1" indent="1"/>
    </xf>
    <xf numFmtId="4" fontId="21" fillId="33" borderId="19" xfId="0" applyNumberFormat="1" applyFont="1" applyFill="1" applyBorder="1" applyAlignment="1">
      <alignment horizontal="right" vertical="center" wrapText="1" indent="1"/>
    </xf>
    <xf numFmtId="0" fontId="22" fillId="33" borderId="14" xfId="0" applyFont="1" applyFill="1" applyBorder="1" applyAlignment="1">
      <alignment horizontal="left" vertical="center" wrapText="1" indent="3"/>
    </xf>
    <xf numFmtId="0" fontId="21" fillId="33" borderId="23" xfId="0" applyFont="1" applyFill="1" applyBorder="1" applyAlignment="1">
      <alignment horizontal="left" vertical="center" wrapText="1" indent="1"/>
    </xf>
    <xf numFmtId="4" fontId="21" fillId="33" borderId="24" xfId="0" applyNumberFormat="1" applyFont="1" applyFill="1" applyBorder="1" applyAlignment="1">
      <alignment horizontal="right" vertical="center" wrapText="1" indent="1"/>
    </xf>
    <xf numFmtId="4" fontId="21" fillId="33" borderId="25" xfId="0" applyNumberFormat="1" applyFont="1" applyFill="1" applyBorder="1" applyAlignment="1">
      <alignment horizontal="right" vertical="center" wrapText="1" indent="1"/>
    </xf>
    <xf numFmtId="4" fontId="22" fillId="36" borderId="11" xfId="0" applyNumberFormat="1" applyFont="1" applyFill="1" applyBorder="1" applyAlignment="1">
      <alignment horizontal="right" vertical="center" wrapText="1" indent="1"/>
    </xf>
    <xf numFmtId="4" fontId="21" fillId="36" borderId="11" xfId="0" applyNumberFormat="1" applyFont="1" applyFill="1" applyBorder="1" applyAlignment="1">
      <alignment horizontal="right" vertical="center" wrapText="1" indent="1"/>
    </xf>
    <xf numFmtId="4" fontId="22" fillId="36" borderId="12" xfId="0" applyNumberFormat="1" applyFont="1" applyFill="1" applyBorder="1" applyAlignment="1">
      <alignment horizontal="right" vertical="center" wrapText="1" indent="1"/>
    </xf>
    <xf numFmtId="0" fontId="22" fillId="36" borderId="17" xfId="0" applyFont="1" applyFill="1" applyBorder="1" applyAlignment="1">
      <alignment horizontal="left" vertical="center" wrapText="1" indent="3"/>
    </xf>
    <xf numFmtId="4" fontId="22" fillId="36" borderId="18" xfId="0" applyNumberFormat="1" applyFont="1" applyFill="1" applyBorder="1" applyAlignment="1">
      <alignment horizontal="left" vertical="center" wrapText="1"/>
    </xf>
    <xf numFmtId="2" fontId="22" fillId="0" borderId="17" xfId="0" applyNumberFormat="1" applyFont="1" applyFill="1" applyBorder="1" applyAlignment="1">
      <alignment horizontal="left" vertical="center" wrapText="1" indent="1"/>
    </xf>
    <xf numFmtId="4" fontId="22" fillId="0" borderId="18" xfId="0" applyNumberFormat="1" applyFont="1" applyFill="1" applyBorder="1" applyAlignment="1">
      <alignment horizontal="right" vertical="center" wrapText="1"/>
    </xf>
    <xf numFmtId="2" fontId="21" fillId="0" borderId="17" xfId="0" applyNumberFormat="1" applyFont="1" applyFill="1" applyBorder="1" applyAlignment="1">
      <alignment horizontal="left" vertical="center" wrapText="1" indent="2"/>
    </xf>
    <xf numFmtId="4" fontId="21" fillId="0" borderId="18" xfId="0" applyNumberFormat="1" applyFont="1" applyFill="1" applyBorder="1" applyAlignment="1">
      <alignment horizontal="right" vertical="center" wrapText="1"/>
    </xf>
    <xf numFmtId="2" fontId="21" fillId="0" borderId="20" xfId="0" applyNumberFormat="1" applyFont="1" applyFill="1" applyBorder="1" applyAlignment="1">
      <alignment horizontal="left" vertical="center" wrapText="1" indent="2"/>
    </xf>
    <xf numFmtId="4" fontId="21" fillId="0" borderId="21" xfId="0" applyNumberFormat="1" applyFont="1" applyFill="1" applyBorder="1" applyAlignment="1">
      <alignment horizontal="right" vertical="center" wrapText="1"/>
    </xf>
    <xf numFmtId="2" fontId="22" fillId="0" borderId="14" xfId="0" applyNumberFormat="1" applyFont="1" applyFill="1" applyBorder="1" applyAlignment="1">
      <alignment horizontal="left" vertical="center" wrapText="1" indent="1"/>
    </xf>
    <xf numFmtId="4" fontId="22" fillId="0" borderId="15" xfId="0" applyNumberFormat="1" applyFont="1" applyFill="1" applyBorder="1" applyAlignment="1">
      <alignment horizontal="right" vertical="center" wrapText="1"/>
    </xf>
    <xf numFmtId="4" fontId="22" fillId="0" borderId="15" xfId="0" applyNumberFormat="1" applyFont="1" applyFill="1" applyBorder="1" applyAlignment="1">
      <alignment horizontal="center" vertical="center" wrapText="1"/>
    </xf>
    <xf numFmtId="4" fontId="21" fillId="0" borderId="18" xfId="0" applyNumberFormat="1" applyFont="1" applyFill="1" applyBorder="1" applyAlignment="1">
      <alignment horizontal="center" vertical="center" wrapText="1"/>
    </xf>
    <xf numFmtId="4" fontId="22" fillId="0" borderId="18" xfId="0" applyNumberFormat="1" applyFont="1" applyFill="1" applyBorder="1" applyAlignment="1">
      <alignment horizontal="center" vertical="center" wrapText="1"/>
    </xf>
    <xf numFmtId="4" fontId="21" fillId="0" borderId="21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4" fontId="21" fillId="0" borderId="19" xfId="0" applyNumberFormat="1" applyFont="1" applyFill="1" applyBorder="1" applyAlignment="1">
      <alignment horizontal="center" vertical="center" wrapText="1"/>
    </xf>
    <xf numFmtId="4" fontId="22" fillId="0" borderId="19" xfId="0" applyNumberFormat="1" applyFont="1" applyFill="1" applyBorder="1" applyAlignment="1">
      <alignment horizontal="center" vertical="center" wrapText="1"/>
    </xf>
    <xf numFmtId="4" fontId="21" fillId="0" borderId="22" xfId="0" applyNumberFormat="1" applyFont="1" applyFill="1" applyBorder="1" applyAlignment="1">
      <alignment horizontal="center" vertical="center" wrapText="1"/>
    </xf>
    <xf numFmtId="2" fontId="22" fillId="36" borderId="10" xfId="0" applyNumberFormat="1" applyFont="1" applyFill="1" applyBorder="1" applyAlignment="1">
      <alignment horizontal="left" vertical="center" wrapText="1" indent="1"/>
    </xf>
    <xf numFmtId="0" fontId="47" fillId="0" borderId="0" xfId="0" applyFont="1" applyAlignment="1">
      <alignment horizontal="left" indent="1"/>
    </xf>
    <xf numFmtId="0" fontId="22" fillId="0" borderId="14" xfId="0" applyFont="1" applyFill="1" applyBorder="1" applyAlignment="1">
      <alignment horizontal="left" vertical="center" wrapText="1" indent="3"/>
    </xf>
    <xf numFmtId="0" fontId="47" fillId="0" borderId="0" xfId="0" applyFont="1" applyFill="1" applyAlignment="1">
      <alignment horizontal="left" indent="1"/>
    </xf>
    <xf numFmtId="0" fontId="21" fillId="0" borderId="17" xfId="0" applyFont="1" applyFill="1" applyBorder="1" applyAlignment="1">
      <alignment horizontal="left" vertical="center" wrapText="1" indent="3"/>
    </xf>
    <xf numFmtId="0" fontId="18" fillId="0" borderId="0" xfId="0" applyFont="1" applyFill="1" applyAlignment="1">
      <alignment horizontal="left" indent="1"/>
    </xf>
    <xf numFmtId="0" fontId="22" fillId="0" borderId="17" xfId="0" applyFont="1" applyFill="1" applyBorder="1" applyAlignment="1">
      <alignment horizontal="left" vertical="center" wrapText="1" indent="3"/>
    </xf>
    <xf numFmtId="4" fontId="21" fillId="0" borderId="18" xfId="0" applyNumberFormat="1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 indent="3"/>
    </xf>
    <xf numFmtId="4" fontId="21" fillId="0" borderId="21" xfId="0" applyNumberFormat="1" applyFont="1" applyFill="1" applyBorder="1" applyAlignment="1">
      <alignment horizontal="left" vertical="center" wrapText="1"/>
    </xf>
    <xf numFmtId="4" fontId="22" fillId="0" borderId="18" xfId="0" applyNumberFormat="1" applyFont="1" applyFill="1" applyBorder="1" applyAlignment="1">
      <alignment horizontal="left" vertical="center" wrapText="1"/>
    </xf>
    <xf numFmtId="4" fontId="22" fillId="0" borderId="21" xfId="0" applyNumberFormat="1" applyFont="1" applyFill="1" applyBorder="1" applyAlignment="1">
      <alignment horizontal="center" vertical="center" wrapText="1"/>
    </xf>
    <xf numFmtId="4" fontId="22" fillId="36" borderId="15" xfId="0" applyNumberFormat="1" applyFont="1" applyFill="1" applyBorder="1" applyAlignment="1">
      <alignment horizontal="center" vertical="center" wrapText="1"/>
    </xf>
    <xf numFmtId="4" fontId="22" fillId="0" borderId="22" xfId="0" applyNumberFormat="1" applyFont="1" applyFill="1" applyBorder="1" applyAlignment="1">
      <alignment horizontal="center" vertical="center" wrapText="1"/>
    </xf>
    <xf numFmtId="4" fontId="22" fillId="36" borderId="16" xfId="0" applyNumberFormat="1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left" vertical="center" wrapText="1" indent="2"/>
    </xf>
    <xf numFmtId="4" fontId="22" fillId="34" borderId="18" xfId="0" applyNumberFormat="1" applyFont="1" applyFill="1" applyBorder="1" applyAlignment="1">
      <alignment horizontal="right" vertical="center" wrapText="1"/>
    </xf>
    <xf numFmtId="4" fontId="22" fillId="34" borderId="18" xfId="0" applyNumberFormat="1" applyFont="1" applyFill="1" applyBorder="1" applyAlignment="1">
      <alignment horizontal="center" vertical="center" wrapText="1"/>
    </xf>
    <xf numFmtId="4" fontId="22" fillId="34" borderId="19" xfId="0" applyNumberFormat="1" applyFont="1" applyFill="1" applyBorder="1" applyAlignment="1">
      <alignment horizontal="center" vertical="center" wrapText="1"/>
    </xf>
    <xf numFmtId="4" fontId="45" fillId="0" borderId="0" xfId="0" applyNumberFormat="1" applyFont="1" applyAlignment="1">
      <alignment horizontal="left" vertical="center"/>
    </xf>
    <xf numFmtId="4" fontId="45" fillId="0" borderId="0" xfId="0" applyNumberFormat="1" applyFont="1" applyAlignment="1">
      <alignment horizontal="center" vertical="center"/>
    </xf>
    <xf numFmtId="0" fontId="45" fillId="0" borderId="0" xfId="0" applyFont="1" applyFill="1" applyAlignment="1">
      <alignment horizontal="left" indent="1"/>
    </xf>
    <xf numFmtId="0" fontId="21" fillId="0" borderId="17" xfId="0" applyFont="1" applyFill="1" applyBorder="1" applyAlignment="1">
      <alignment horizontal="left" vertical="center" wrapText="1" indent="4"/>
    </xf>
    <xf numFmtId="0" fontId="22" fillId="37" borderId="14" xfId="0" applyFont="1" applyFill="1" applyBorder="1" applyAlignment="1">
      <alignment horizontal="left" vertical="center" wrapText="1" indent="1"/>
    </xf>
    <xf numFmtId="4" fontId="22" fillId="37" borderId="15" xfId="0" applyNumberFormat="1" applyFont="1" applyFill="1" applyBorder="1" applyAlignment="1">
      <alignment horizontal="right" vertical="center" wrapText="1"/>
    </xf>
    <xf numFmtId="0" fontId="21" fillId="0" borderId="20" xfId="0" applyFont="1" applyFill="1" applyBorder="1" applyAlignment="1">
      <alignment horizontal="left" vertical="center" wrapText="1" indent="4"/>
    </xf>
    <xf numFmtId="0" fontId="22" fillId="41" borderId="10" xfId="0" applyFont="1" applyFill="1" applyBorder="1" applyAlignment="1">
      <alignment horizontal="left" vertical="center" wrapText="1" indent="1"/>
    </xf>
    <xf numFmtId="4" fontId="22" fillId="41" borderId="11" xfId="0" applyNumberFormat="1" applyFont="1" applyFill="1" applyBorder="1" applyAlignment="1">
      <alignment horizontal="right" vertical="center" wrapText="1"/>
    </xf>
    <xf numFmtId="4" fontId="22" fillId="41" borderId="11" xfId="0" applyNumberFormat="1" applyFont="1" applyFill="1" applyBorder="1" applyAlignment="1">
      <alignment horizontal="center" vertical="center" wrapText="1"/>
    </xf>
    <xf numFmtId="4" fontId="22" fillId="37" borderId="15" xfId="0" applyNumberFormat="1" applyFont="1" applyFill="1" applyBorder="1" applyAlignment="1">
      <alignment horizontal="center" vertical="center" wrapText="1"/>
    </xf>
    <xf numFmtId="4" fontId="22" fillId="41" borderId="12" xfId="0" applyNumberFormat="1" applyFont="1" applyFill="1" applyBorder="1" applyAlignment="1">
      <alignment horizontal="center" vertical="center" wrapText="1"/>
    </xf>
    <xf numFmtId="4" fontId="22" fillId="37" borderId="16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Border="1" applyAlignment="1" applyProtection="1">
      <alignment wrapText="1"/>
    </xf>
    <xf numFmtId="0" fontId="44" fillId="0" borderId="0" xfId="0" applyNumberFormat="1" applyFont="1" applyFill="1" applyBorder="1" applyAlignment="1" applyProtection="1">
      <alignment wrapText="1"/>
    </xf>
    <xf numFmtId="0" fontId="37" fillId="35" borderId="33" xfId="0" quotePrefix="1" applyNumberFormat="1" applyFont="1" applyFill="1" applyBorder="1" applyAlignment="1" applyProtection="1">
      <alignment horizontal="left" vertical="center" wrapText="1"/>
    </xf>
    <xf numFmtId="0" fontId="38" fillId="35" borderId="34" xfId="0" applyNumberFormat="1" applyFont="1" applyFill="1" applyBorder="1" applyAlignment="1" applyProtection="1">
      <alignment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wrapText="1"/>
    </xf>
    <xf numFmtId="0" fontId="37" fillId="40" borderId="33" xfId="0" applyNumberFormat="1" applyFont="1" applyFill="1" applyBorder="1" applyAlignment="1" applyProtection="1">
      <alignment horizontal="left" vertical="center" wrapText="1"/>
    </xf>
    <xf numFmtId="0" fontId="37" fillId="40" borderId="34" xfId="0" applyNumberFormat="1" applyFont="1" applyFill="1" applyBorder="1" applyAlignment="1" applyProtection="1">
      <alignment horizontal="left" vertical="center" wrapText="1"/>
    </xf>
    <xf numFmtId="0" fontId="37" fillId="40" borderId="36" xfId="0" applyNumberFormat="1" applyFont="1" applyFill="1" applyBorder="1" applyAlignment="1" applyProtection="1">
      <alignment horizontal="left" vertical="center" wrapText="1"/>
    </xf>
    <xf numFmtId="0" fontId="37" fillId="35" borderId="33" xfId="0" applyNumberFormat="1" applyFont="1" applyFill="1" applyBorder="1" applyAlignment="1" applyProtection="1">
      <alignment horizontal="left" vertical="center" wrapText="1"/>
    </xf>
    <xf numFmtId="0" fontId="37" fillId="35" borderId="34" xfId="0" applyNumberFormat="1" applyFont="1" applyFill="1" applyBorder="1" applyAlignment="1" applyProtection="1">
      <alignment horizontal="left" vertical="center" wrapText="1"/>
    </xf>
    <xf numFmtId="0" fontId="37" fillId="35" borderId="36" xfId="0" applyNumberFormat="1" applyFont="1" applyFill="1" applyBorder="1" applyAlignment="1" applyProtection="1">
      <alignment horizontal="left" vertical="center" wrapText="1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7" fillId="0" borderId="33" xfId="0" quotePrefix="1" applyFont="1" applyBorder="1" applyAlignment="1">
      <alignment horizontal="left" vertical="center"/>
    </xf>
    <xf numFmtId="0" fontId="38" fillId="0" borderId="34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 applyProtection="1">
      <alignment vertical="center" wrapText="1"/>
    </xf>
    <xf numFmtId="0" fontId="38" fillId="35" borderId="34" xfId="0" applyNumberFormat="1" applyFont="1" applyFill="1" applyBorder="1" applyAlignment="1" applyProtection="1">
      <alignment vertical="center"/>
    </xf>
    <xf numFmtId="0" fontId="37" fillId="0" borderId="33" xfId="0" applyNumberFormat="1" applyFont="1" applyFill="1" applyBorder="1" applyAlignment="1" applyProtection="1">
      <alignment horizontal="left" vertical="center" wrapText="1"/>
    </xf>
    <xf numFmtId="0" fontId="38" fillId="0" borderId="34" xfId="0" applyNumberFormat="1" applyFont="1" applyFill="1" applyBorder="1" applyAlignment="1" applyProtection="1">
      <alignment vertical="center" wrapText="1"/>
    </xf>
    <xf numFmtId="0" fontId="37" fillId="0" borderId="33" xfId="0" quotePrefix="1" applyFont="1" applyFill="1" applyBorder="1" applyAlignment="1">
      <alignment horizontal="left" vertical="center"/>
    </xf>
    <xf numFmtId="0" fontId="37" fillId="0" borderId="33" xfId="0" quotePrefix="1" applyNumberFormat="1" applyFont="1" applyFill="1" applyBorder="1" applyAlignment="1" applyProtection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left" vertical="center" wrapText="1" indent="1"/>
    </xf>
    <xf numFmtId="0" fontId="0" fillId="36" borderId="11" xfId="0" applyFill="1" applyBorder="1" applyAlignment="1">
      <alignment horizontal="left" vertical="center" wrapText="1"/>
    </xf>
    <xf numFmtId="0" fontId="0" fillId="36" borderId="12" xfId="0" applyFill="1" applyBorder="1" applyAlignment="1">
      <alignment horizontal="left" vertical="center" wrapText="1"/>
    </xf>
    <xf numFmtId="0" fontId="27" fillId="36" borderId="29" xfId="0" applyFont="1" applyFill="1" applyBorder="1" applyAlignment="1">
      <alignment horizontal="left" vertical="center" wrapText="1" indent="1"/>
    </xf>
    <xf numFmtId="0" fontId="0" fillId="36" borderId="30" xfId="0" applyFill="1" applyBorder="1" applyAlignment="1">
      <alignment horizontal="left" vertical="center" wrapText="1"/>
    </xf>
    <xf numFmtId="0" fontId="0" fillId="36" borderId="31" xfId="0" applyFill="1" applyBorder="1" applyAlignment="1">
      <alignment horizontal="left" vertical="center" wrapText="1"/>
    </xf>
    <xf numFmtId="0" fontId="27" fillId="36" borderId="37" xfId="0" applyFont="1" applyFill="1" applyBorder="1" applyAlignment="1">
      <alignment horizontal="left" vertical="center" wrapText="1" indent="1"/>
    </xf>
    <xf numFmtId="0" fontId="0" fillId="36" borderId="38" xfId="0" applyFill="1" applyBorder="1" applyAlignment="1">
      <alignment horizontal="left" vertical="center" wrapText="1"/>
    </xf>
    <xf numFmtId="0" fontId="0" fillId="36" borderId="39" xfId="0" applyFill="1" applyBorder="1" applyAlignment="1">
      <alignment horizontal="left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87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sqref="A1:J1"/>
    </sheetView>
  </sheetViews>
  <sheetFormatPr defaultRowHeight="15" x14ac:dyDescent="0.25"/>
  <cols>
    <col min="1" max="4" width="9.140625" style="28"/>
    <col min="5" max="5" width="23.85546875" style="28" customWidth="1"/>
    <col min="6" max="10" width="11.85546875" style="71" customWidth="1"/>
    <col min="11" max="16384" width="9.140625" style="28"/>
  </cols>
  <sheetData>
    <row r="1" spans="1:10" ht="57" customHeight="1" x14ac:dyDescent="0.25">
      <c r="A1" s="152" t="s">
        <v>70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8" x14ac:dyDescent="0.25">
      <c r="A2" s="32"/>
      <c r="B2" s="32"/>
      <c r="C2" s="32"/>
      <c r="D2" s="32"/>
      <c r="E2" s="32"/>
      <c r="F2" s="50"/>
      <c r="G2" s="50"/>
      <c r="H2" s="50"/>
      <c r="I2" s="50"/>
      <c r="J2" s="50"/>
    </row>
    <row r="3" spans="1:10" ht="15.75" x14ac:dyDescent="0.25">
      <c r="A3" s="152" t="s">
        <v>46</v>
      </c>
      <c r="B3" s="152"/>
      <c r="C3" s="152"/>
      <c r="D3" s="152"/>
      <c r="E3" s="152"/>
      <c r="F3" s="152"/>
      <c r="G3" s="152"/>
      <c r="H3" s="152"/>
      <c r="I3" s="165"/>
      <c r="J3" s="165"/>
    </row>
    <row r="4" spans="1:10" ht="18" x14ac:dyDescent="0.25">
      <c r="A4" s="32"/>
      <c r="B4" s="32"/>
      <c r="C4" s="32"/>
      <c r="D4" s="32"/>
      <c r="E4" s="32"/>
      <c r="F4" s="50"/>
      <c r="G4" s="50"/>
      <c r="H4" s="50"/>
      <c r="I4" s="51"/>
      <c r="J4" s="51"/>
    </row>
    <row r="5" spans="1:10" ht="15.75" x14ac:dyDescent="0.25">
      <c r="A5" s="152" t="s">
        <v>47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10" ht="18" x14ac:dyDescent="0.25">
      <c r="A6" s="33"/>
      <c r="B6" s="34"/>
      <c r="C6" s="34"/>
      <c r="D6" s="34"/>
      <c r="E6" s="35"/>
      <c r="F6" s="52"/>
      <c r="G6" s="52"/>
      <c r="H6" s="52"/>
      <c r="I6" s="52"/>
      <c r="J6" s="53" t="s">
        <v>48</v>
      </c>
    </row>
    <row r="7" spans="1:10" ht="38.25" x14ac:dyDescent="0.25">
      <c r="A7" s="36"/>
      <c r="B7" s="37"/>
      <c r="C7" s="37"/>
      <c r="D7" s="38"/>
      <c r="E7" s="39"/>
      <c r="F7" s="54" t="s">
        <v>76</v>
      </c>
      <c r="G7" s="54" t="s">
        <v>0</v>
      </c>
      <c r="H7" s="54" t="s">
        <v>77</v>
      </c>
      <c r="I7" s="54" t="s">
        <v>68</v>
      </c>
      <c r="J7" s="54" t="s">
        <v>78</v>
      </c>
    </row>
    <row r="8" spans="1:10" x14ac:dyDescent="0.25">
      <c r="A8" s="157" t="s">
        <v>49</v>
      </c>
      <c r="B8" s="151"/>
      <c r="C8" s="151"/>
      <c r="D8" s="151"/>
      <c r="E8" s="166"/>
      <c r="F8" s="55">
        <f>F9+F10</f>
        <v>1111823.46</v>
      </c>
      <c r="G8" s="55">
        <f>G9+G10</f>
        <v>1253666.77</v>
      </c>
      <c r="H8" s="55">
        <f>H9+H10</f>
        <v>1201856</v>
      </c>
      <c r="I8" s="55">
        <f>I9+I10</f>
        <v>1201856</v>
      </c>
      <c r="J8" s="55">
        <f>J9+J10</f>
        <v>1201856</v>
      </c>
    </row>
    <row r="9" spans="1:10" x14ac:dyDescent="0.25">
      <c r="A9" s="167" t="s">
        <v>50</v>
      </c>
      <c r="B9" s="168"/>
      <c r="C9" s="168"/>
      <c r="D9" s="168"/>
      <c r="E9" s="164"/>
      <c r="F9" s="56">
        <v>1111823.46</v>
      </c>
      <c r="G9" s="56">
        <v>1253666.77</v>
      </c>
      <c r="H9" s="56">
        <v>1201856</v>
      </c>
      <c r="I9" s="56">
        <v>1201856</v>
      </c>
      <c r="J9" s="56">
        <v>1201856</v>
      </c>
    </row>
    <row r="10" spans="1:10" x14ac:dyDescent="0.25">
      <c r="A10" s="169" t="s">
        <v>51</v>
      </c>
      <c r="B10" s="164"/>
      <c r="C10" s="164"/>
      <c r="D10" s="164"/>
      <c r="E10" s="164"/>
      <c r="F10" s="56"/>
      <c r="G10" s="56"/>
      <c r="H10" s="56"/>
      <c r="I10" s="56"/>
      <c r="J10" s="56"/>
    </row>
    <row r="11" spans="1:10" x14ac:dyDescent="0.25">
      <c r="A11" s="40" t="s">
        <v>52</v>
      </c>
      <c r="B11" s="41"/>
      <c r="C11" s="41"/>
      <c r="D11" s="41"/>
      <c r="E11" s="41"/>
      <c r="F11" s="55">
        <f>F12+F13</f>
        <v>1112264.56</v>
      </c>
      <c r="G11" s="55">
        <f>G12+G13</f>
        <v>1268664.3900000001</v>
      </c>
      <c r="H11" s="55">
        <f>H12+H13</f>
        <v>1209856</v>
      </c>
      <c r="I11" s="55">
        <f>I12+I13</f>
        <v>1201856</v>
      </c>
      <c r="J11" s="55">
        <f>J12+J13</f>
        <v>1201856</v>
      </c>
    </row>
    <row r="12" spans="1:10" x14ac:dyDescent="0.25">
      <c r="A12" s="170" t="s">
        <v>53</v>
      </c>
      <c r="B12" s="168"/>
      <c r="C12" s="168"/>
      <c r="D12" s="168"/>
      <c r="E12" s="168"/>
      <c r="F12" s="56">
        <v>1106017.27</v>
      </c>
      <c r="G12" s="56">
        <v>1262897.02</v>
      </c>
      <c r="H12" s="56">
        <v>1203352.3</v>
      </c>
      <c r="I12" s="56">
        <v>1195352.3</v>
      </c>
      <c r="J12" s="57">
        <v>1195352.3</v>
      </c>
    </row>
    <row r="13" spans="1:10" x14ac:dyDescent="0.25">
      <c r="A13" s="163" t="s">
        <v>54</v>
      </c>
      <c r="B13" s="164"/>
      <c r="C13" s="164"/>
      <c r="D13" s="164"/>
      <c r="E13" s="164"/>
      <c r="F13" s="58">
        <v>6247.29</v>
      </c>
      <c r="G13" s="58">
        <v>5767.37</v>
      </c>
      <c r="H13" s="58">
        <v>6503.7</v>
      </c>
      <c r="I13" s="58">
        <v>6503.7</v>
      </c>
      <c r="J13" s="57">
        <v>6503.7</v>
      </c>
    </row>
    <row r="14" spans="1:10" x14ac:dyDescent="0.25">
      <c r="A14" s="150" t="s">
        <v>55</v>
      </c>
      <c r="B14" s="151"/>
      <c r="C14" s="151"/>
      <c r="D14" s="151"/>
      <c r="E14" s="151"/>
      <c r="F14" s="55">
        <f>F8-F11</f>
        <v>-441.10000000009313</v>
      </c>
      <c r="G14" s="55">
        <f>G8-G11</f>
        <v>-14997.620000000112</v>
      </c>
      <c r="H14" s="55">
        <f>H8-H11</f>
        <v>-8000</v>
      </c>
      <c r="I14" s="55">
        <f>I8-I11</f>
        <v>0</v>
      </c>
      <c r="J14" s="55">
        <f>J8-J11</f>
        <v>0</v>
      </c>
    </row>
    <row r="15" spans="1:10" ht="18" x14ac:dyDescent="0.25">
      <c r="A15" s="32"/>
      <c r="B15" s="42"/>
      <c r="C15" s="42"/>
      <c r="D15" s="42"/>
      <c r="E15" s="42"/>
      <c r="F15" s="59"/>
      <c r="G15" s="59"/>
      <c r="H15" s="60"/>
      <c r="I15" s="60"/>
      <c r="J15" s="60"/>
    </row>
    <row r="16" spans="1:10" ht="15.75" x14ac:dyDescent="0.25">
      <c r="A16" s="152" t="s">
        <v>56</v>
      </c>
      <c r="B16" s="153"/>
      <c r="C16" s="153"/>
      <c r="D16" s="153"/>
      <c r="E16" s="153"/>
      <c r="F16" s="153"/>
      <c r="G16" s="153"/>
      <c r="H16" s="153"/>
      <c r="I16" s="153"/>
      <c r="J16" s="153"/>
    </row>
    <row r="17" spans="1:10" ht="18" x14ac:dyDescent="0.25">
      <c r="A17" s="32"/>
      <c r="B17" s="42"/>
      <c r="C17" s="42"/>
      <c r="D17" s="42"/>
      <c r="E17" s="42"/>
      <c r="F17" s="59"/>
      <c r="G17" s="59"/>
      <c r="H17" s="60"/>
      <c r="I17" s="60"/>
      <c r="J17" s="60"/>
    </row>
    <row r="18" spans="1:10" ht="38.25" x14ac:dyDescent="0.25">
      <c r="A18" s="36"/>
      <c r="B18" s="37"/>
      <c r="C18" s="37"/>
      <c r="D18" s="38"/>
      <c r="E18" s="39"/>
      <c r="F18" s="54" t="s">
        <v>76</v>
      </c>
      <c r="G18" s="54" t="s">
        <v>0</v>
      </c>
      <c r="H18" s="54" t="s">
        <v>77</v>
      </c>
      <c r="I18" s="54" t="s">
        <v>68</v>
      </c>
      <c r="J18" s="54" t="s">
        <v>78</v>
      </c>
    </row>
    <row r="19" spans="1:10" x14ac:dyDescent="0.25">
      <c r="A19" s="163" t="s">
        <v>57</v>
      </c>
      <c r="B19" s="164"/>
      <c r="C19" s="164"/>
      <c r="D19" s="164"/>
      <c r="E19" s="164"/>
      <c r="F19" s="58"/>
      <c r="G19" s="58"/>
      <c r="H19" s="58"/>
      <c r="I19" s="58"/>
      <c r="J19" s="57"/>
    </row>
    <row r="20" spans="1:10" x14ac:dyDescent="0.25">
      <c r="A20" s="163" t="s">
        <v>58</v>
      </c>
      <c r="B20" s="164"/>
      <c r="C20" s="164"/>
      <c r="D20" s="164"/>
      <c r="E20" s="164"/>
      <c r="F20" s="58"/>
      <c r="G20" s="58"/>
      <c r="H20" s="58"/>
      <c r="I20" s="58"/>
      <c r="J20" s="57"/>
    </row>
    <row r="21" spans="1:10" x14ac:dyDescent="0.25">
      <c r="A21" s="150" t="s">
        <v>59</v>
      </c>
      <c r="B21" s="151"/>
      <c r="C21" s="151"/>
      <c r="D21" s="151"/>
      <c r="E21" s="151"/>
      <c r="F21" s="55">
        <f>F19-F20</f>
        <v>0</v>
      </c>
      <c r="G21" s="55">
        <f>G19-G20</f>
        <v>0</v>
      </c>
      <c r="H21" s="55">
        <f>H19-H20</f>
        <v>0</v>
      </c>
      <c r="I21" s="55">
        <f>I19-I20</f>
        <v>0</v>
      </c>
      <c r="J21" s="55">
        <f>J19-J20</f>
        <v>0</v>
      </c>
    </row>
    <row r="22" spans="1:10" x14ac:dyDescent="0.25">
      <c r="A22" s="150" t="s">
        <v>60</v>
      </c>
      <c r="B22" s="151"/>
      <c r="C22" s="151"/>
      <c r="D22" s="151"/>
      <c r="E22" s="151"/>
      <c r="F22" s="55">
        <f>F14+F21</f>
        <v>-441.10000000009313</v>
      </c>
      <c r="G22" s="55">
        <f>G14+G21</f>
        <v>-14997.620000000112</v>
      </c>
      <c r="H22" s="55">
        <f>H14+H21</f>
        <v>-8000</v>
      </c>
      <c r="I22" s="55">
        <f>I14+I21</f>
        <v>0</v>
      </c>
      <c r="J22" s="55">
        <f>J14+J21</f>
        <v>0</v>
      </c>
    </row>
    <row r="23" spans="1:10" ht="18" x14ac:dyDescent="0.25">
      <c r="A23" s="43"/>
      <c r="B23" s="42"/>
      <c r="C23" s="42"/>
      <c r="D23" s="42"/>
      <c r="E23" s="42"/>
      <c r="F23" s="59"/>
      <c r="G23" s="59"/>
      <c r="H23" s="60"/>
      <c r="I23" s="60"/>
      <c r="J23" s="60"/>
    </row>
    <row r="24" spans="1:10" ht="15.75" x14ac:dyDescent="0.25">
      <c r="A24" s="152" t="s">
        <v>61</v>
      </c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 ht="15.75" x14ac:dyDescent="0.25">
      <c r="A25" s="44"/>
      <c r="B25" s="45"/>
      <c r="C25" s="45"/>
      <c r="D25" s="45"/>
      <c r="E25" s="45"/>
      <c r="F25" s="61"/>
      <c r="G25" s="61"/>
      <c r="H25" s="61"/>
      <c r="I25" s="61"/>
      <c r="J25" s="61"/>
    </row>
    <row r="26" spans="1:10" ht="38.25" x14ac:dyDescent="0.25">
      <c r="A26" s="36"/>
      <c r="B26" s="37"/>
      <c r="C26" s="37"/>
      <c r="D26" s="38"/>
      <c r="E26" s="39"/>
      <c r="F26" s="54" t="s">
        <v>76</v>
      </c>
      <c r="G26" s="54" t="s">
        <v>0</v>
      </c>
      <c r="H26" s="54" t="s">
        <v>77</v>
      </c>
      <c r="I26" s="54" t="s">
        <v>68</v>
      </c>
      <c r="J26" s="54" t="s">
        <v>78</v>
      </c>
    </row>
    <row r="27" spans="1:10" ht="15" customHeight="1" x14ac:dyDescent="0.25">
      <c r="A27" s="154" t="s">
        <v>62</v>
      </c>
      <c r="B27" s="155"/>
      <c r="C27" s="155"/>
      <c r="D27" s="155"/>
      <c r="E27" s="156"/>
      <c r="F27" s="62">
        <v>14541.81</v>
      </c>
      <c r="G27" s="62">
        <v>14997.62</v>
      </c>
      <c r="H27" s="62">
        <v>8000</v>
      </c>
      <c r="I27" s="62">
        <v>0</v>
      </c>
      <c r="J27" s="63">
        <v>0</v>
      </c>
    </row>
    <row r="28" spans="1:10" ht="15" customHeight="1" x14ac:dyDescent="0.25">
      <c r="A28" s="150" t="s">
        <v>63</v>
      </c>
      <c r="B28" s="151"/>
      <c r="C28" s="151"/>
      <c r="D28" s="151"/>
      <c r="E28" s="151"/>
      <c r="F28" s="64">
        <f>F22+F27</f>
        <v>14100.709999999906</v>
      </c>
      <c r="G28" s="64">
        <f>G22+G27</f>
        <v>-1.1095835361629725E-10</v>
      </c>
      <c r="H28" s="64">
        <f>H22+H27</f>
        <v>0</v>
      </c>
      <c r="I28" s="64">
        <f>I22+I27</f>
        <v>0</v>
      </c>
      <c r="J28" s="65">
        <f>J22+J27</f>
        <v>0</v>
      </c>
    </row>
    <row r="29" spans="1:10" ht="42" customHeight="1" x14ac:dyDescent="0.25">
      <c r="A29" s="157" t="s">
        <v>64</v>
      </c>
      <c r="B29" s="158"/>
      <c r="C29" s="158"/>
      <c r="D29" s="158"/>
      <c r="E29" s="159"/>
      <c r="F29" s="64">
        <f>F14+F21+F27-F28</f>
        <v>0</v>
      </c>
      <c r="G29" s="64">
        <f>G14+G21+G27-G28</f>
        <v>0</v>
      </c>
      <c r="H29" s="64">
        <f>H14+H21+H27-H28</f>
        <v>0</v>
      </c>
      <c r="I29" s="64">
        <f>I14+I21+I27-I28</f>
        <v>0</v>
      </c>
      <c r="J29" s="65">
        <f>J14+J21+J27-J28</f>
        <v>0</v>
      </c>
    </row>
    <row r="30" spans="1:10" ht="15.75" x14ac:dyDescent="0.25">
      <c r="A30" s="46"/>
      <c r="B30" s="47"/>
      <c r="C30" s="47"/>
      <c r="D30" s="47"/>
      <c r="E30" s="47"/>
      <c r="F30" s="66"/>
      <c r="G30" s="66"/>
      <c r="H30" s="66"/>
      <c r="I30" s="66"/>
      <c r="J30" s="66"/>
    </row>
    <row r="31" spans="1:10" ht="15.75" x14ac:dyDescent="0.25">
      <c r="A31" s="160" t="s">
        <v>65</v>
      </c>
      <c r="B31" s="160"/>
      <c r="C31" s="160"/>
      <c r="D31" s="160"/>
      <c r="E31" s="160"/>
      <c r="F31" s="160"/>
      <c r="G31" s="160"/>
      <c r="H31" s="160"/>
      <c r="I31" s="160"/>
      <c r="J31" s="160"/>
    </row>
    <row r="32" spans="1:10" ht="18" x14ac:dyDescent="0.25">
      <c r="A32" s="48"/>
      <c r="B32" s="49"/>
      <c r="C32" s="49"/>
      <c r="D32" s="49"/>
      <c r="E32" s="49"/>
      <c r="F32" s="67"/>
      <c r="G32" s="67"/>
      <c r="H32" s="68"/>
      <c r="I32" s="68"/>
      <c r="J32" s="68"/>
    </row>
    <row r="33" spans="1:10" ht="38.25" x14ac:dyDescent="0.25">
      <c r="A33" s="36"/>
      <c r="B33" s="37"/>
      <c r="C33" s="37"/>
      <c r="D33" s="38"/>
      <c r="E33" s="39"/>
      <c r="F33" s="54" t="s">
        <v>76</v>
      </c>
      <c r="G33" s="54" t="s">
        <v>0</v>
      </c>
      <c r="H33" s="54" t="s">
        <v>77</v>
      </c>
      <c r="I33" s="54" t="s">
        <v>68</v>
      </c>
      <c r="J33" s="54" t="s">
        <v>78</v>
      </c>
    </row>
    <row r="34" spans="1:10" x14ac:dyDescent="0.25">
      <c r="A34" s="154" t="s">
        <v>62</v>
      </c>
      <c r="B34" s="155"/>
      <c r="C34" s="155"/>
      <c r="D34" s="155"/>
      <c r="E34" s="156"/>
      <c r="F34" s="62">
        <v>0</v>
      </c>
      <c r="G34" s="62">
        <f>F37</f>
        <v>0</v>
      </c>
      <c r="H34" s="62">
        <f>G37</f>
        <v>0</v>
      </c>
      <c r="I34" s="62">
        <f>H37</f>
        <v>0</v>
      </c>
      <c r="J34" s="63">
        <f>I37</f>
        <v>0</v>
      </c>
    </row>
    <row r="35" spans="1:10" ht="33" customHeight="1" x14ac:dyDescent="0.25">
      <c r="A35" s="154" t="s">
        <v>66</v>
      </c>
      <c r="B35" s="155"/>
      <c r="C35" s="155"/>
      <c r="D35" s="155"/>
      <c r="E35" s="156"/>
      <c r="F35" s="62">
        <v>0</v>
      </c>
      <c r="G35" s="62">
        <v>0</v>
      </c>
      <c r="H35" s="62">
        <v>0</v>
      </c>
      <c r="I35" s="62">
        <v>0</v>
      </c>
      <c r="J35" s="63">
        <v>0</v>
      </c>
    </row>
    <row r="36" spans="1:10" x14ac:dyDescent="0.25">
      <c r="A36" s="154" t="s">
        <v>67</v>
      </c>
      <c r="B36" s="161"/>
      <c r="C36" s="161"/>
      <c r="D36" s="161"/>
      <c r="E36" s="162"/>
      <c r="F36" s="62">
        <v>0</v>
      </c>
      <c r="G36" s="62">
        <v>0</v>
      </c>
      <c r="H36" s="62">
        <v>0</v>
      </c>
      <c r="I36" s="62">
        <v>0</v>
      </c>
      <c r="J36" s="63">
        <v>0</v>
      </c>
    </row>
    <row r="37" spans="1:10" ht="15" customHeight="1" x14ac:dyDescent="0.25">
      <c r="A37" s="150" t="s">
        <v>63</v>
      </c>
      <c r="B37" s="151"/>
      <c r="C37" s="151"/>
      <c r="D37" s="151"/>
      <c r="E37" s="151"/>
      <c r="F37" s="69">
        <f>F34-F35+F36</f>
        <v>0</v>
      </c>
      <c r="G37" s="69">
        <f>G34-G35+G36</f>
        <v>0</v>
      </c>
      <c r="H37" s="69">
        <f>H34-H35+H36</f>
        <v>0</v>
      </c>
      <c r="I37" s="69">
        <f>I34-I35+I36</f>
        <v>0</v>
      </c>
      <c r="J37" s="70">
        <f>J34-J35+J36</f>
        <v>0</v>
      </c>
    </row>
    <row r="39" spans="1:10" x14ac:dyDescent="0.25">
      <c r="A39" s="148"/>
      <c r="B39" s="149"/>
      <c r="C39" s="149"/>
      <c r="D39" s="149"/>
      <c r="E39" s="149"/>
      <c r="F39" s="149"/>
      <c r="G39" s="149"/>
      <c r="H39" s="149"/>
      <c r="I39" s="149"/>
      <c r="J39" s="149"/>
    </row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19685039370078741" right="0.11811023622047245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ySplit="2" topLeftCell="A3" activePane="bottomLeft" state="frozen"/>
      <selection activeCell="H9" sqref="H9"/>
      <selection pane="bottomLeft" activeCell="H9" sqref="H9"/>
    </sheetView>
  </sheetViews>
  <sheetFormatPr defaultRowHeight="15" x14ac:dyDescent="0.25"/>
  <cols>
    <col min="1" max="1" width="42.28515625" customWidth="1"/>
    <col min="2" max="3" width="13.42578125" style="80" customWidth="1"/>
    <col min="4" max="4" width="8.140625" style="81" customWidth="1"/>
    <col min="5" max="5" width="13.42578125" style="80" customWidth="1"/>
    <col min="6" max="6" width="8.140625" style="81" customWidth="1"/>
    <col min="7" max="7" width="12.7109375" style="80" customWidth="1"/>
    <col min="8" max="8" width="8.140625" style="81" customWidth="1"/>
    <col min="9" max="9" width="13.42578125" style="80" customWidth="1"/>
    <col min="10" max="10" width="8.140625" style="81" customWidth="1"/>
  </cols>
  <sheetData>
    <row r="1" spans="1:10" s="19" customFormat="1" ht="107.25" customHeight="1" thickBot="1" x14ac:dyDescent="0.2">
      <c r="A1" s="171" t="s">
        <v>70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" customFormat="1" ht="42.75" customHeight="1" thickBot="1" x14ac:dyDescent="0.2">
      <c r="A2" s="21" t="s">
        <v>27</v>
      </c>
      <c r="B2" s="22" t="s">
        <v>71</v>
      </c>
      <c r="C2" s="22" t="s">
        <v>0</v>
      </c>
      <c r="D2" s="23" t="s">
        <v>72</v>
      </c>
      <c r="E2" s="22" t="s">
        <v>73</v>
      </c>
      <c r="F2" s="23" t="s">
        <v>69</v>
      </c>
      <c r="G2" s="22" t="s">
        <v>1</v>
      </c>
      <c r="H2" s="23" t="s">
        <v>28</v>
      </c>
      <c r="I2" s="22" t="s">
        <v>74</v>
      </c>
      <c r="J2" s="24" t="s">
        <v>75</v>
      </c>
    </row>
    <row r="3" spans="1:10" s="20" customFormat="1" ht="27" customHeight="1" thickBot="1" x14ac:dyDescent="0.25">
      <c r="A3" s="172" t="s">
        <v>33</v>
      </c>
      <c r="B3" s="173"/>
      <c r="C3" s="173"/>
      <c r="D3" s="173"/>
      <c r="E3" s="173"/>
      <c r="F3" s="173"/>
      <c r="G3" s="173"/>
      <c r="H3" s="173"/>
      <c r="I3" s="173"/>
      <c r="J3" s="174"/>
    </row>
    <row r="4" spans="1:10" s="20" customFormat="1" ht="27" customHeight="1" thickBot="1" x14ac:dyDescent="0.25">
      <c r="A4" s="172" t="s">
        <v>86</v>
      </c>
      <c r="B4" s="173"/>
      <c r="C4" s="173"/>
      <c r="D4" s="173"/>
      <c r="E4" s="173"/>
      <c r="F4" s="173"/>
      <c r="G4" s="173"/>
      <c r="H4" s="173"/>
      <c r="I4" s="173"/>
      <c r="J4" s="174"/>
    </row>
    <row r="5" spans="1:10" s="86" customFormat="1" ht="33" customHeight="1" x14ac:dyDescent="0.2">
      <c r="A5" s="106" t="s">
        <v>41</v>
      </c>
      <c r="B5" s="107">
        <f>SUM(B6:B10)</f>
        <v>1111823.46</v>
      </c>
      <c r="C5" s="107">
        <f t="shared" ref="C5:I5" si="0">SUM(C6:C10)</f>
        <v>1253666.77</v>
      </c>
      <c r="D5" s="108">
        <f t="shared" ref="D5:D18" si="1">C5/B5*100</f>
        <v>112.75771874790266</v>
      </c>
      <c r="E5" s="107">
        <f t="shared" si="0"/>
        <v>1201856</v>
      </c>
      <c r="F5" s="108">
        <f t="shared" ref="F5:F18" si="2">E5/C5*100</f>
        <v>95.867261441411571</v>
      </c>
      <c r="G5" s="107">
        <f t="shared" si="0"/>
        <v>1201856</v>
      </c>
      <c r="H5" s="108">
        <f t="shared" ref="H5:H18" si="3">G5/E5*100</f>
        <v>100</v>
      </c>
      <c r="I5" s="107">
        <f t="shared" si="0"/>
        <v>1201856</v>
      </c>
      <c r="J5" s="112">
        <f t="shared" ref="J5:J18" si="4">I5/G5*100</f>
        <v>100</v>
      </c>
    </row>
    <row r="6" spans="1:10" s="86" customFormat="1" ht="33" customHeight="1" x14ac:dyDescent="0.2">
      <c r="A6" s="102" t="s">
        <v>42</v>
      </c>
      <c r="B6" s="103">
        <v>969127.59</v>
      </c>
      <c r="C6" s="103">
        <v>1101839.6000000001</v>
      </c>
      <c r="D6" s="109">
        <f t="shared" si="1"/>
        <v>113.69396675622454</v>
      </c>
      <c r="E6" s="103">
        <v>1053900.5</v>
      </c>
      <c r="F6" s="109">
        <f t="shared" si="2"/>
        <v>95.649176159578943</v>
      </c>
      <c r="G6" s="103">
        <v>1053900.5</v>
      </c>
      <c r="H6" s="109">
        <f t="shared" si="3"/>
        <v>100</v>
      </c>
      <c r="I6" s="103">
        <v>1053900.5</v>
      </c>
      <c r="J6" s="113">
        <f t="shared" si="4"/>
        <v>100</v>
      </c>
    </row>
    <row r="7" spans="1:10" s="86" customFormat="1" ht="33" customHeight="1" x14ac:dyDescent="0.2">
      <c r="A7" s="102" t="s">
        <v>43</v>
      </c>
      <c r="B7" s="103">
        <v>0.87</v>
      </c>
      <c r="C7" s="103">
        <v>0.8</v>
      </c>
      <c r="D7" s="109">
        <f t="shared" si="1"/>
        <v>91.954022988505756</v>
      </c>
      <c r="E7" s="103">
        <v>0.5</v>
      </c>
      <c r="F7" s="109">
        <f t="shared" si="2"/>
        <v>62.5</v>
      </c>
      <c r="G7" s="103">
        <v>0.5</v>
      </c>
      <c r="H7" s="109">
        <f t="shared" si="3"/>
        <v>100</v>
      </c>
      <c r="I7" s="103">
        <v>0.5</v>
      </c>
      <c r="J7" s="113">
        <f t="shared" si="4"/>
        <v>100</v>
      </c>
    </row>
    <row r="8" spans="1:10" s="86" customFormat="1" ht="45.75" customHeight="1" x14ac:dyDescent="0.2">
      <c r="A8" s="102" t="s">
        <v>44</v>
      </c>
      <c r="B8" s="103">
        <v>25499</v>
      </c>
      <c r="C8" s="103">
        <v>22500</v>
      </c>
      <c r="D8" s="109">
        <f t="shared" si="1"/>
        <v>88.238754460959257</v>
      </c>
      <c r="E8" s="103">
        <v>22500</v>
      </c>
      <c r="F8" s="109">
        <f t="shared" si="2"/>
        <v>100</v>
      </c>
      <c r="G8" s="103">
        <v>22500</v>
      </c>
      <c r="H8" s="109">
        <f t="shared" si="3"/>
        <v>100</v>
      </c>
      <c r="I8" s="103">
        <v>22500</v>
      </c>
      <c r="J8" s="113">
        <f t="shared" si="4"/>
        <v>100</v>
      </c>
    </row>
    <row r="9" spans="1:10" s="86" customFormat="1" ht="45.75" customHeight="1" x14ac:dyDescent="0.2">
      <c r="A9" s="102" t="s">
        <v>79</v>
      </c>
      <c r="B9" s="103">
        <v>958.36</v>
      </c>
      <c r="C9" s="103">
        <v>880</v>
      </c>
      <c r="D9" s="109">
        <f t="shared" si="1"/>
        <v>91.823531866939362</v>
      </c>
      <c r="E9" s="103">
        <v>700</v>
      </c>
      <c r="F9" s="109">
        <f t="shared" si="2"/>
        <v>79.545454545454547</v>
      </c>
      <c r="G9" s="103">
        <v>700</v>
      </c>
      <c r="H9" s="109">
        <f t="shared" si="3"/>
        <v>100</v>
      </c>
      <c r="I9" s="103">
        <v>700</v>
      </c>
      <c r="J9" s="113">
        <f t="shared" si="4"/>
        <v>100</v>
      </c>
    </row>
    <row r="10" spans="1:10" s="86" customFormat="1" ht="33" customHeight="1" x14ac:dyDescent="0.2">
      <c r="A10" s="102" t="s">
        <v>45</v>
      </c>
      <c r="B10" s="103">
        <v>116237.64</v>
      </c>
      <c r="C10" s="103">
        <v>128446.37</v>
      </c>
      <c r="D10" s="109">
        <f t="shared" si="1"/>
        <v>110.50325006598551</v>
      </c>
      <c r="E10" s="103">
        <v>124755</v>
      </c>
      <c r="F10" s="109">
        <f t="shared" si="2"/>
        <v>97.126139103814296</v>
      </c>
      <c r="G10" s="103">
        <v>124755</v>
      </c>
      <c r="H10" s="109">
        <f t="shared" si="3"/>
        <v>100</v>
      </c>
      <c r="I10" s="103">
        <v>124755</v>
      </c>
      <c r="J10" s="113">
        <f t="shared" si="4"/>
        <v>100</v>
      </c>
    </row>
    <row r="11" spans="1:10" s="86" customFormat="1" ht="33" customHeight="1" x14ac:dyDescent="0.2">
      <c r="A11" s="82" t="s">
        <v>39</v>
      </c>
      <c r="B11" s="83">
        <f>B5</f>
        <v>1111823.46</v>
      </c>
      <c r="C11" s="83">
        <f t="shared" ref="C11:I11" si="5">C5</f>
        <v>1253666.77</v>
      </c>
      <c r="D11" s="84">
        <f t="shared" si="1"/>
        <v>112.75771874790266</v>
      </c>
      <c r="E11" s="83">
        <f t="shared" si="5"/>
        <v>1201856</v>
      </c>
      <c r="F11" s="84">
        <f t="shared" si="2"/>
        <v>95.867261441411571</v>
      </c>
      <c r="G11" s="83">
        <f t="shared" si="5"/>
        <v>1201856</v>
      </c>
      <c r="H11" s="84">
        <f t="shared" si="3"/>
        <v>100</v>
      </c>
      <c r="I11" s="83">
        <f t="shared" si="5"/>
        <v>1201856</v>
      </c>
      <c r="J11" s="85">
        <f t="shared" si="4"/>
        <v>100</v>
      </c>
    </row>
    <row r="12" spans="1:10" s="86" customFormat="1" ht="33" customHeight="1" x14ac:dyDescent="0.2">
      <c r="A12" s="100" t="s">
        <v>4</v>
      </c>
      <c r="B12" s="101">
        <f>SUM(B13:B16)</f>
        <v>1106017.27</v>
      </c>
      <c r="C12" s="101">
        <f t="shared" ref="C12:I12" si="6">SUM(C13:C16)</f>
        <v>1262897.02</v>
      </c>
      <c r="D12" s="110">
        <f t="shared" si="1"/>
        <v>114.18420437503656</v>
      </c>
      <c r="E12" s="101">
        <f t="shared" si="6"/>
        <v>1203352.3</v>
      </c>
      <c r="F12" s="110">
        <f t="shared" si="2"/>
        <v>95.285069244996706</v>
      </c>
      <c r="G12" s="101">
        <f t="shared" si="6"/>
        <v>1195352.3</v>
      </c>
      <c r="H12" s="110">
        <f t="shared" si="3"/>
        <v>99.335190533977453</v>
      </c>
      <c r="I12" s="101">
        <f t="shared" si="6"/>
        <v>1195352.3</v>
      </c>
      <c r="J12" s="114">
        <f t="shared" si="4"/>
        <v>100</v>
      </c>
    </row>
    <row r="13" spans="1:10" s="86" customFormat="1" ht="33" customHeight="1" x14ac:dyDescent="0.2">
      <c r="A13" s="102" t="s">
        <v>5</v>
      </c>
      <c r="B13" s="103">
        <v>970396.93</v>
      </c>
      <c r="C13" s="103">
        <v>1112733.6000000001</v>
      </c>
      <c r="D13" s="109">
        <f t="shared" si="1"/>
        <v>114.66788131739041</v>
      </c>
      <c r="E13" s="103">
        <v>1065327.04</v>
      </c>
      <c r="F13" s="109">
        <f t="shared" si="2"/>
        <v>95.739630761576706</v>
      </c>
      <c r="G13" s="103">
        <v>1065327.04</v>
      </c>
      <c r="H13" s="109">
        <f t="shared" si="3"/>
        <v>100</v>
      </c>
      <c r="I13" s="103">
        <v>1065327.04</v>
      </c>
      <c r="J13" s="113">
        <f t="shared" si="4"/>
        <v>100</v>
      </c>
    </row>
    <row r="14" spans="1:10" s="86" customFormat="1" ht="33" customHeight="1" x14ac:dyDescent="0.2">
      <c r="A14" s="102" t="s">
        <v>6</v>
      </c>
      <c r="B14" s="103">
        <v>134325.4</v>
      </c>
      <c r="C14" s="103">
        <v>148725.92000000001</v>
      </c>
      <c r="D14" s="109">
        <f t="shared" si="1"/>
        <v>110.72062320305767</v>
      </c>
      <c r="E14" s="103">
        <v>136887.76</v>
      </c>
      <c r="F14" s="109">
        <f t="shared" si="2"/>
        <v>92.040284571781442</v>
      </c>
      <c r="G14" s="103">
        <v>128887.76</v>
      </c>
      <c r="H14" s="109">
        <f t="shared" si="3"/>
        <v>94.155795960135507</v>
      </c>
      <c r="I14" s="103">
        <v>128887.76</v>
      </c>
      <c r="J14" s="113">
        <f t="shared" si="4"/>
        <v>100</v>
      </c>
    </row>
    <row r="15" spans="1:10" s="86" customFormat="1" ht="33" customHeight="1" x14ac:dyDescent="0.2">
      <c r="A15" s="102" t="s">
        <v>15</v>
      </c>
      <c r="B15" s="103">
        <v>534.44000000000005</v>
      </c>
      <c r="C15" s="103">
        <v>704</v>
      </c>
      <c r="D15" s="109">
        <f t="shared" si="1"/>
        <v>131.72666716563131</v>
      </c>
      <c r="E15" s="103">
        <v>404</v>
      </c>
      <c r="F15" s="109">
        <f t="shared" si="2"/>
        <v>57.386363636363633</v>
      </c>
      <c r="G15" s="103">
        <v>404</v>
      </c>
      <c r="H15" s="109">
        <f t="shared" si="3"/>
        <v>100</v>
      </c>
      <c r="I15" s="103">
        <v>404</v>
      </c>
      <c r="J15" s="113">
        <f t="shared" si="4"/>
        <v>100</v>
      </c>
    </row>
    <row r="16" spans="1:10" s="86" customFormat="1" ht="33" customHeight="1" x14ac:dyDescent="0.2">
      <c r="A16" s="102" t="s">
        <v>80</v>
      </c>
      <c r="B16" s="103">
        <v>760.5</v>
      </c>
      <c r="C16" s="103">
        <v>733.5</v>
      </c>
      <c r="D16" s="109">
        <f t="shared" si="1"/>
        <v>96.449704142011839</v>
      </c>
      <c r="E16" s="103">
        <v>733.5</v>
      </c>
      <c r="F16" s="109">
        <f t="shared" si="2"/>
        <v>100</v>
      </c>
      <c r="G16" s="103">
        <v>733.5</v>
      </c>
      <c r="H16" s="109">
        <f t="shared" si="3"/>
        <v>100</v>
      </c>
      <c r="I16" s="103">
        <v>733.5</v>
      </c>
      <c r="J16" s="113">
        <f t="shared" si="4"/>
        <v>100</v>
      </c>
    </row>
    <row r="17" spans="1:10" s="87" customFormat="1" ht="33" customHeight="1" x14ac:dyDescent="0.2">
      <c r="A17" s="100" t="s">
        <v>12</v>
      </c>
      <c r="B17" s="101">
        <f>B18</f>
        <v>6247.29</v>
      </c>
      <c r="C17" s="101">
        <f t="shared" ref="C17:I17" si="7">C18</f>
        <v>5767.37</v>
      </c>
      <c r="D17" s="110">
        <f t="shared" si="1"/>
        <v>92.317949062713595</v>
      </c>
      <c r="E17" s="101">
        <f t="shared" si="7"/>
        <v>6503.7</v>
      </c>
      <c r="F17" s="110">
        <f t="shared" si="2"/>
        <v>112.76717117160855</v>
      </c>
      <c r="G17" s="101">
        <f t="shared" si="7"/>
        <v>6503.7</v>
      </c>
      <c r="H17" s="110">
        <f t="shared" si="3"/>
        <v>100</v>
      </c>
      <c r="I17" s="101">
        <f t="shared" si="7"/>
        <v>6503.7</v>
      </c>
      <c r="J17" s="114">
        <f t="shared" si="4"/>
        <v>100</v>
      </c>
    </row>
    <row r="18" spans="1:10" s="86" customFormat="1" ht="33" customHeight="1" thickBot="1" x14ac:dyDescent="0.25">
      <c r="A18" s="104" t="s">
        <v>13</v>
      </c>
      <c r="B18" s="105">
        <v>6247.29</v>
      </c>
      <c r="C18" s="105">
        <v>5767.37</v>
      </c>
      <c r="D18" s="111">
        <f t="shared" si="1"/>
        <v>92.317949062713595</v>
      </c>
      <c r="E18" s="105">
        <v>6503.7</v>
      </c>
      <c r="F18" s="111">
        <f t="shared" si="2"/>
        <v>112.76717117160855</v>
      </c>
      <c r="G18" s="105">
        <v>6503.7</v>
      </c>
      <c r="H18" s="111">
        <f t="shared" si="3"/>
        <v>100</v>
      </c>
      <c r="I18" s="105">
        <v>6503.7</v>
      </c>
      <c r="J18" s="115">
        <f t="shared" si="4"/>
        <v>100</v>
      </c>
    </row>
    <row r="19" spans="1:10" s="86" customFormat="1" ht="33" customHeight="1" thickBot="1" x14ac:dyDescent="0.25">
      <c r="A19" s="116" t="s">
        <v>40</v>
      </c>
      <c r="B19" s="77">
        <f>B17+B12</f>
        <v>1112264.56</v>
      </c>
      <c r="C19" s="77">
        <f t="shared" ref="C19:I19" si="8">C17+C12</f>
        <v>1268664.3900000001</v>
      </c>
      <c r="D19" s="78">
        <f>C19/B19*100</f>
        <v>114.06138751737267</v>
      </c>
      <c r="E19" s="77">
        <f t="shared" si="8"/>
        <v>1209856</v>
      </c>
      <c r="F19" s="78">
        <f>E19/C19*100</f>
        <v>95.364543179146054</v>
      </c>
      <c r="G19" s="77">
        <f t="shared" si="8"/>
        <v>1201856</v>
      </c>
      <c r="H19" s="78">
        <f>G19/E19*100</f>
        <v>99.3387642826915</v>
      </c>
      <c r="I19" s="77">
        <f t="shared" si="8"/>
        <v>1201856</v>
      </c>
      <c r="J19" s="79">
        <f>I19/G19*100</f>
        <v>100</v>
      </c>
    </row>
  </sheetData>
  <mergeCells count="3">
    <mergeCell ref="A1:J1"/>
    <mergeCell ref="A3:J3"/>
    <mergeCell ref="A4:J4"/>
  </mergeCells>
  <pageMargins left="0.51181102362204722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pane ySplit="2" topLeftCell="A15" activePane="bottomLeft" state="frozen"/>
      <selection activeCell="H9" sqref="H9"/>
      <selection pane="bottomLeft" activeCell="H9" sqref="H9"/>
    </sheetView>
  </sheetViews>
  <sheetFormatPr defaultRowHeight="15" x14ac:dyDescent="0.25"/>
  <cols>
    <col min="1" max="1" width="41.7109375" customWidth="1"/>
    <col min="2" max="3" width="13" style="80" customWidth="1"/>
    <col min="4" max="4" width="7.85546875" style="81" customWidth="1"/>
    <col min="5" max="5" width="13" style="80" customWidth="1"/>
    <col min="6" max="6" width="7.85546875" style="81" customWidth="1"/>
    <col min="7" max="7" width="12.7109375" style="80" customWidth="1"/>
    <col min="8" max="8" width="7.85546875" style="81" customWidth="1"/>
    <col min="9" max="9" width="13" style="80" customWidth="1"/>
    <col min="10" max="10" width="7.85546875" style="81" customWidth="1"/>
  </cols>
  <sheetData>
    <row r="1" spans="1:10" s="16" customFormat="1" ht="86.25" customHeight="1" thickBot="1" x14ac:dyDescent="0.2">
      <c r="A1" s="171" t="s">
        <v>70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" customFormat="1" ht="42.75" customHeight="1" thickBot="1" x14ac:dyDescent="0.2">
      <c r="A2" s="21" t="s">
        <v>27</v>
      </c>
      <c r="B2" s="22" t="s">
        <v>71</v>
      </c>
      <c r="C2" s="22" t="s">
        <v>0</v>
      </c>
      <c r="D2" s="23" t="s">
        <v>72</v>
      </c>
      <c r="E2" s="22" t="s">
        <v>73</v>
      </c>
      <c r="F2" s="23" t="s">
        <v>69</v>
      </c>
      <c r="G2" s="22" t="s">
        <v>1</v>
      </c>
      <c r="H2" s="23" t="s">
        <v>28</v>
      </c>
      <c r="I2" s="22" t="s">
        <v>74</v>
      </c>
      <c r="J2" s="24" t="s">
        <v>75</v>
      </c>
    </row>
    <row r="3" spans="1:10" s="20" customFormat="1" ht="29.25" customHeight="1" thickBot="1" x14ac:dyDescent="0.25">
      <c r="A3" s="175" t="s">
        <v>33</v>
      </c>
      <c r="B3" s="176"/>
      <c r="C3" s="176"/>
      <c r="D3" s="176"/>
      <c r="E3" s="176"/>
      <c r="F3" s="176"/>
      <c r="G3" s="176"/>
      <c r="H3" s="176"/>
      <c r="I3" s="176"/>
      <c r="J3" s="177"/>
    </row>
    <row r="4" spans="1:10" s="20" customFormat="1" ht="27" customHeight="1" thickBot="1" x14ac:dyDescent="0.25">
      <c r="A4" s="172" t="s">
        <v>85</v>
      </c>
      <c r="B4" s="173"/>
      <c r="C4" s="173"/>
      <c r="D4" s="173"/>
      <c r="E4" s="173"/>
      <c r="F4" s="173"/>
      <c r="G4" s="173"/>
      <c r="H4" s="173"/>
      <c r="I4" s="173"/>
      <c r="J4" s="174"/>
    </row>
    <row r="5" spans="1:10" s="119" customFormat="1" ht="25.5" customHeight="1" x14ac:dyDescent="0.15">
      <c r="A5" s="118" t="s">
        <v>34</v>
      </c>
      <c r="B5" s="107">
        <v>12186.14</v>
      </c>
      <c r="C5" s="107">
        <v>13819.05</v>
      </c>
      <c r="D5" s="108">
        <f t="shared" ref="D5:D18" si="0">C5/B5*100</f>
        <v>113.39973117000133</v>
      </c>
      <c r="E5" s="107">
        <v>15942.86</v>
      </c>
      <c r="F5" s="108">
        <f t="shared" ref="F5:F12" si="1">E5/C5*100</f>
        <v>115.36871203157961</v>
      </c>
      <c r="G5" s="107">
        <v>15942.86</v>
      </c>
      <c r="H5" s="108">
        <f t="shared" ref="H5:H15" si="2">G5/E5*100</f>
        <v>100</v>
      </c>
      <c r="I5" s="107">
        <v>15942.86</v>
      </c>
      <c r="J5" s="112">
        <f t="shared" ref="J5:J15" si="3">I5/G5*100</f>
        <v>100</v>
      </c>
    </row>
    <row r="6" spans="1:10" s="121" customFormat="1" ht="25.5" customHeight="1" x14ac:dyDescent="0.15">
      <c r="A6" s="120" t="s">
        <v>3</v>
      </c>
      <c r="B6" s="103">
        <v>12186.14</v>
      </c>
      <c r="C6" s="103">
        <v>13819.05</v>
      </c>
      <c r="D6" s="110">
        <f t="shared" si="0"/>
        <v>113.39973117000133</v>
      </c>
      <c r="E6" s="103">
        <v>15942.86</v>
      </c>
      <c r="F6" s="110">
        <f t="shared" si="1"/>
        <v>115.36871203157961</v>
      </c>
      <c r="G6" s="103">
        <v>15942.86</v>
      </c>
      <c r="H6" s="110">
        <f t="shared" si="2"/>
        <v>100</v>
      </c>
      <c r="I6" s="103">
        <v>15942.86</v>
      </c>
      <c r="J6" s="114">
        <f t="shared" si="3"/>
        <v>100</v>
      </c>
    </row>
    <row r="7" spans="1:10" s="119" customFormat="1" ht="25.5" customHeight="1" x14ac:dyDescent="0.15">
      <c r="A7" s="122" t="s">
        <v>35</v>
      </c>
      <c r="B7" s="101">
        <v>959.23</v>
      </c>
      <c r="C7" s="101">
        <v>880.8</v>
      </c>
      <c r="D7" s="110">
        <f t="shared" si="0"/>
        <v>91.823650219446833</v>
      </c>
      <c r="E7" s="101">
        <v>700.5</v>
      </c>
      <c r="F7" s="110">
        <f t="shared" si="1"/>
        <v>79.529972752043605</v>
      </c>
      <c r="G7" s="101">
        <v>700.5</v>
      </c>
      <c r="H7" s="110">
        <f t="shared" si="2"/>
        <v>100</v>
      </c>
      <c r="I7" s="101">
        <v>700.5</v>
      </c>
      <c r="J7" s="114">
        <f t="shared" si="3"/>
        <v>100</v>
      </c>
    </row>
    <row r="8" spans="1:10" s="121" customFormat="1" ht="25.5" customHeight="1" x14ac:dyDescent="0.15">
      <c r="A8" s="120" t="s">
        <v>9</v>
      </c>
      <c r="B8" s="103">
        <v>959.23</v>
      </c>
      <c r="C8" s="103">
        <v>880.8</v>
      </c>
      <c r="D8" s="110">
        <f t="shared" si="0"/>
        <v>91.823650219446833</v>
      </c>
      <c r="E8" s="103">
        <v>700.5</v>
      </c>
      <c r="F8" s="110">
        <f t="shared" si="1"/>
        <v>79.529972752043605</v>
      </c>
      <c r="G8" s="103">
        <v>700.5</v>
      </c>
      <c r="H8" s="110">
        <f t="shared" si="2"/>
        <v>100</v>
      </c>
      <c r="I8" s="103">
        <v>700.5</v>
      </c>
      <c r="J8" s="114">
        <f t="shared" si="3"/>
        <v>100</v>
      </c>
    </row>
    <row r="9" spans="1:10" s="119" customFormat="1" ht="25.5" customHeight="1" x14ac:dyDescent="0.15">
      <c r="A9" s="122" t="s">
        <v>36</v>
      </c>
      <c r="B9" s="101">
        <v>124998.11</v>
      </c>
      <c r="C9" s="101">
        <v>127223.47</v>
      </c>
      <c r="D9" s="110">
        <f t="shared" si="0"/>
        <v>101.78031491836157</v>
      </c>
      <c r="E9" s="101">
        <v>122900</v>
      </c>
      <c r="F9" s="110">
        <f t="shared" si="1"/>
        <v>96.601672631629995</v>
      </c>
      <c r="G9" s="101">
        <v>122900</v>
      </c>
      <c r="H9" s="110">
        <f t="shared" si="2"/>
        <v>100</v>
      </c>
      <c r="I9" s="101">
        <v>122900</v>
      </c>
      <c r="J9" s="114">
        <f t="shared" si="3"/>
        <v>100</v>
      </c>
    </row>
    <row r="10" spans="1:10" s="121" customFormat="1" ht="25.5" customHeight="1" x14ac:dyDescent="0.15">
      <c r="A10" s="120" t="s">
        <v>11</v>
      </c>
      <c r="B10" s="103">
        <v>25212</v>
      </c>
      <c r="C10" s="103">
        <v>22500</v>
      </c>
      <c r="D10" s="110">
        <f t="shared" si="0"/>
        <v>89.243217515468814</v>
      </c>
      <c r="E10" s="103">
        <v>22500</v>
      </c>
      <c r="F10" s="110">
        <f t="shared" si="1"/>
        <v>100</v>
      </c>
      <c r="G10" s="103">
        <v>22500</v>
      </c>
      <c r="H10" s="110">
        <f t="shared" si="2"/>
        <v>100</v>
      </c>
      <c r="I10" s="103">
        <v>22500</v>
      </c>
      <c r="J10" s="114">
        <f t="shared" si="3"/>
        <v>100</v>
      </c>
    </row>
    <row r="11" spans="1:10" s="121" customFormat="1" ht="25.5" customHeight="1" x14ac:dyDescent="0.15">
      <c r="A11" s="120" t="s">
        <v>14</v>
      </c>
      <c r="B11" s="103">
        <v>99786.11</v>
      </c>
      <c r="C11" s="103">
        <v>104723.47</v>
      </c>
      <c r="D11" s="110">
        <f t="shared" si="0"/>
        <v>104.94794315561555</v>
      </c>
      <c r="E11" s="103">
        <v>100400</v>
      </c>
      <c r="F11" s="110">
        <f t="shared" si="1"/>
        <v>95.871536724289214</v>
      </c>
      <c r="G11" s="103">
        <v>100400</v>
      </c>
      <c r="H11" s="110">
        <f t="shared" si="2"/>
        <v>100</v>
      </c>
      <c r="I11" s="103">
        <v>100400</v>
      </c>
      <c r="J11" s="114">
        <f t="shared" si="3"/>
        <v>100</v>
      </c>
    </row>
    <row r="12" spans="1:10" s="119" customFormat="1" ht="25.5" customHeight="1" x14ac:dyDescent="0.15">
      <c r="A12" s="122" t="s">
        <v>37</v>
      </c>
      <c r="B12" s="101">
        <v>973392.98</v>
      </c>
      <c r="C12" s="101">
        <v>1111743.45</v>
      </c>
      <c r="D12" s="110">
        <f t="shared" si="0"/>
        <v>114.21321838585685</v>
      </c>
      <c r="E12" s="101">
        <v>1062312.6399999999</v>
      </c>
      <c r="F12" s="110">
        <f t="shared" si="1"/>
        <v>95.553757478850002</v>
      </c>
      <c r="G12" s="101">
        <v>1062312.6399999999</v>
      </c>
      <c r="H12" s="110">
        <f t="shared" si="2"/>
        <v>100</v>
      </c>
      <c r="I12" s="101">
        <v>1062312.6399999999</v>
      </c>
      <c r="J12" s="114">
        <f t="shared" si="3"/>
        <v>100</v>
      </c>
    </row>
    <row r="13" spans="1:10" s="121" customFormat="1" ht="25.5" customHeight="1" x14ac:dyDescent="0.15">
      <c r="A13" s="120" t="s">
        <v>81</v>
      </c>
      <c r="B13" s="123"/>
      <c r="C13" s="123"/>
      <c r="D13" s="110"/>
      <c r="E13" s="103">
        <v>1057757.6399999999</v>
      </c>
      <c r="F13" s="110"/>
      <c r="G13" s="103">
        <v>1057757.6399999999</v>
      </c>
      <c r="H13" s="110">
        <f t="shared" si="2"/>
        <v>100</v>
      </c>
      <c r="I13" s="103">
        <v>1057757.6399999999</v>
      </c>
      <c r="J13" s="114">
        <f t="shared" si="3"/>
        <v>100</v>
      </c>
    </row>
    <row r="14" spans="1:10" s="121" customFormat="1" ht="25.5" customHeight="1" x14ac:dyDescent="0.15">
      <c r="A14" s="120" t="s">
        <v>82</v>
      </c>
      <c r="B14" s="123"/>
      <c r="C14" s="123"/>
      <c r="D14" s="110"/>
      <c r="E14" s="103">
        <v>1500</v>
      </c>
      <c r="F14" s="110"/>
      <c r="G14" s="103">
        <v>1500</v>
      </c>
      <c r="H14" s="110">
        <f t="shared" si="2"/>
        <v>100</v>
      </c>
      <c r="I14" s="103">
        <v>1500</v>
      </c>
      <c r="J14" s="114">
        <f t="shared" si="3"/>
        <v>100</v>
      </c>
    </row>
    <row r="15" spans="1:10" s="121" customFormat="1" ht="25.5" customHeight="1" x14ac:dyDescent="0.15">
      <c r="A15" s="120" t="s">
        <v>83</v>
      </c>
      <c r="B15" s="123"/>
      <c r="C15" s="123"/>
      <c r="D15" s="110"/>
      <c r="E15" s="103">
        <v>3055</v>
      </c>
      <c r="F15" s="110"/>
      <c r="G15" s="103">
        <v>3055</v>
      </c>
      <c r="H15" s="110">
        <f t="shared" si="2"/>
        <v>100</v>
      </c>
      <c r="I15" s="103">
        <v>3055</v>
      </c>
      <c r="J15" s="114">
        <f t="shared" si="3"/>
        <v>100</v>
      </c>
    </row>
    <row r="16" spans="1:10" s="121" customFormat="1" ht="25.5" customHeight="1" x14ac:dyDescent="0.15">
      <c r="A16" s="120" t="s">
        <v>23</v>
      </c>
      <c r="B16" s="103">
        <v>3857.02</v>
      </c>
      <c r="C16" s="103">
        <v>6008.11</v>
      </c>
      <c r="D16" s="110">
        <f t="shared" si="0"/>
        <v>155.77077640250764</v>
      </c>
      <c r="E16" s="123"/>
      <c r="F16" s="110"/>
      <c r="G16" s="123"/>
      <c r="H16" s="110"/>
      <c r="I16" s="123"/>
      <c r="J16" s="114"/>
    </row>
    <row r="17" spans="1:10" s="121" customFormat="1" ht="25.5" customHeight="1" x14ac:dyDescent="0.15">
      <c r="A17" s="120" t="s">
        <v>17</v>
      </c>
      <c r="B17" s="103">
        <v>969127.59</v>
      </c>
      <c r="C17" s="103">
        <v>1101839.6000000001</v>
      </c>
      <c r="D17" s="110">
        <f t="shared" si="0"/>
        <v>113.69396675622454</v>
      </c>
      <c r="E17" s="123"/>
      <c r="F17" s="110"/>
      <c r="G17" s="123"/>
      <c r="H17" s="110"/>
      <c r="I17" s="123"/>
      <c r="J17" s="114"/>
    </row>
    <row r="18" spans="1:10" s="121" customFormat="1" ht="25.5" customHeight="1" x14ac:dyDescent="0.15">
      <c r="A18" s="120" t="s">
        <v>18</v>
      </c>
      <c r="B18" s="103">
        <v>408.37</v>
      </c>
      <c r="C18" s="103">
        <v>3895.74</v>
      </c>
      <c r="D18" s="110">
        <f t="shared" si="0"/>
        <v>953.97311261845857</v>
      </c>
      <c r="E18" s="123"/>
      <c r="F18" s="110"/>
      <c r="G18" s="123"/>
      <c r="H18" s="110"/>
      <c r="I18" s="123"/>
      <c r="J18" s="114"/>
    </row>
    <row r="19" spans="1:10" s="119" customFormat="1" ht="42.75" customHeight="1" x14ac:dyDescent="0.15">
      <c r="A19" s="122" t="s">
        <v>38</v>
      </c>
      <c r="B19" s="101">
        <v>287</v>
      </c>
      <c r="C19" s="101"/>
      <c r="D19" s="110"/>
      <c r="E19" s="126"/>
      <c r="F19" s="110"/>
      <c r="G19" s="126"/>
      <c r="H19" s="110"/>
      <c r="I19" s="126"/>
      <c r="J19" s="114"/>
    </row>
    <row r="20" spans="1:10" s="121" customFormat="1" ht="42.75" customHeight="1" thickBot="1" x14ac:dyDescent="0.2">
      <c r="A20" s="124" t="s">
        <v>19</v>
      </c>
      <c r="B20" s="105">
        <v>287</v>
      </c>
      <c r="C20" s="105"/>
      <c r="D20" s="127"/>
      <c r="E20" s="125"/>
      <c r="F20" s="127"/>
      <c r="G20" s="125"/>
      <c r="H20" s="127"/>
      <c r="I20" s="125"/>
      <c r="J20" s="129"/>
    </row>
    <row r="21" spans="1:10" s="26" customFormat="1" ht="25.5" customHeight="1" thickBot="1" x14ac:dyDescent="0.2">
      <c r="A21" s="76" t="s">
        <v>39</v>
      </c>
      <c r="B21" s="77">
        <f>SUM(B5,B7,B9,B12,B19)</f>
        <v>1111823.46</v>
      </c>
      <c r="C21" s="77">
        <f t="shared" ref="C21:I21" si="4">SUM(C5,C7,C9,C12,C19)</f>
        <v>1253666.77</v>
      </c>
      <c r="D21" s="128">
        <f t="shared" ref="D21:D40" si="5">C21/B21*100</f>
        <v>112.75771874790266</v>
      </c>
      <c r="E21" s="77">
        <f t="shared" si="4"/>
        <v>1201856</v>
      </c>
      <c r="F21" s="128">
        <f t="shared" ref="F21:F40" si="6">E21/C21*100</f>
        <v>95.867261441411571</v>
      </c>
      <c r="G21" s="77">
        <f t="shared" si="4"/>
        <v>1201856</v>
      </c>
      <c r="H21" s="128">
        <f t="shared" ref="H21:H40" si="7">G21/E21*100</f>
        <v>100</v>
      </c>
      <c r="I21" s="77">
        <f t="shared" si="4"/>
        <v>1201856</v>
      </c>
      <c r="J21" s="130">
        <f t="shared" ref="J21:J40" si="8">I21/G21*100</f>
        <v>100</v>
      </c>
    </row>
    <row r="22" spans="1:10" s="119" customFormat="1" ht="25.5" customHeight="1" x14ac:dyDescent="0.15">
      <c r="A22" s="118" t="s">
        <v>34</v>
      </c>
      <c r="B22" s="107">
        <v>24186.14</v>
      </c>
      <c r="C22" s="107">
        <v>13819.05</v>
      </c>
      <c r="D22" s="108">
        <f t="shared" si="5"/>
        <v>57.136235877242093</v>
      </c>
      <c r="E22" s="107">
        <v>15942.86</v>
      </c>
      <c r="F22" s="108">
        <f t="shared" si="6"/>
        <v>115.36871203157961</v>
      </c>
      <c r="G22" s="107">
        <v>15942.86</v>
      </c>
      <c r="H22" s="108">
        <f t="shared" si="7"/>
        <v>100</v>
      </c>
      <c r="I22" s="107">
        <v>15942.86</v>
      </c>
      <c r="J22" s="112">
        <f t="shared" si="8"/>
        <v>100</v>
      </c>
    </row>
    <row r="23" spans="1:10" s="121" customFormat="1" ht="25.5" customHeight="1" x14ac:dyDescent="0.15">
      <c r="A23" s="120" t="s">
        <v>3</v>
      </c>
      <c r="B23" s="103">
        <v>24186.14</v>
      </c>
      <c r="C23" s="103">
        <v>13819.05</v>
      </c>
      <c r="D23" s="110">
        <f t="shared" si="5"/>
        <v>57.136235877242093</v>
      </c>
      <c r="E23" s="103">
        <v>15942.86</v>
      </c>
      <c r="F23" s="110">
        <f t="shared" si="6"/>
        <v>115.36871203157961</v>
      </c>
      <c r="G23" s="103">
        <v>15942.86</v>
      </c>
      <c r="H23" s="110">
        <f t="shared" si="7"/>
        <v>100</v>
      </c>
      <c r="I23" s="103">
        <v>15942.86</v>
      </c>
      <c r="J23" s="114">
        <f t="shared" si="8"/>
        <v>100</v>
      </c>
    </row>
    <row r="24" spans="1:10" s="119" customFormat="1" ht="25.5" customHeight="1" x14ac:dyDescent="0.15">
      <c r="A24" s="122" t="s">
        <v>35</v>
      </c>
      <c r="B24" s="101">
        <v>531.46</v>
      </c>
      <c r="C24" s="101">
        <v>3542.44</v>
      </c>
      <c r="D24" s="110">
        <f t="shared" si="5"/>
        <v>666.54875249313216</v>
      </c>
      <c r="E24" s="101">
        <v>3700.5</v>
      </c>
      <c r="F24" s="110">
        <f t="shared" si="6"/>
        <v>104.46189632005058</v>
      </c>
      <c r="G24" s="101">
        <v>700.5</v>
      </c>
      <c r="H24" s="110">
        <f t="shared" si="7"/>
        <v>18.929874341305229</v>
      </c>
      <c r="I24" s="101">
        <v>700.5</v>
      </c>
      <c r="J24" s="114">
        <f t="shared" si="8"/>
        <v>100</v>
      </c>
    </row>
    <row r="25" spans="1:10" s="121" customFormat="1" ht="28.5" customHeight="1" x14ac:dyDescent="0.15">
      <c r="A25" s="120" t="s">
        <v>9</v>
      </c>
      <c r="B25" s="103">
        <v>322.51</v>
      </c>
      <c r="C25" s="103">
        <v>880.8</v>
      </c>
      <c r="D25" s="110">
        <f t="shared" si="5"/>
        <v>273.1078106105237</v>
      </c>
      <c r="E25" s="103">
        <v>700.5</v>
      </c>
      <c r="F25" s="110">
        <f t="shared" si="6"/>
        <v>79.529972752043605</v>
      </c>
      <c r="G25" s="103">
        <v>700.5</v>
      </c>
      <c r="H25" s="110">
        <f t="shared" si="7"/>
        <v>100</v>
      </c>
      <c r="I25" s="103">
        <v>700.5</v>
      </c>
      <c r="J25" s="114">
        <f t="shared" si="8"/>
        <v>100</v>
      </c>
    </row>
    <row r="26" spans="1:10" s="121" customFormat="1" ht="28.5" customHeight="1" x14ac:dyDescent="0.15">
      <c r="A26" s="120" t="s">
        <v>10</v>
      </c>
      <c r="B26" s="123">
        <v>208.95</v>
      </c>
      <c r="C26" s="103">
        <v>2661.64</v>
      </c>
      <c r="D26" s="110">
        <f t="shared" si="5"/>
        <v>1273.8167025604212</v>
      </c>
      <c r="E26" s="103">
        <v>3000</v>
      </c>
      <c r="F26" s="110">
        <f t="shared" si="6"/>
        <v>112.71246299274131</v>
      </c>
      <c r="G26" s="123"/>
      <c r="H26" s="110">
        <f t="shared" si="7"/>
        <v>0</v>
      </c>
      <c r="I26" s="123"/>
      <c r="J26" s="114" t="e">
        <f t="shared" si="8"/>
        <v>#DIV/0!</v>
      </c>
    </row>
    <row r="27" spans="1:10" s="119" customFormat="1" ht="25.5" customHeight="1" x14ac:dyDescent="0.15">
      <c r="A27" s="122" t="s">
        <v>36</v>
      </c>
      <c r="B27" s="101">
        <v>114353.87</v>
      </c>
      <c r="C27" s="101">
        <v>134094.25</v>
      </c>
      <c r="D27" s="110">
        <f t="shared" si="5"/>
        <v>117.26253776981925</v>
      </c>
      <c r="E27" s="101">
        <v>127900</v>
      </c>
      <c r="F27" s="110">
        <f t="shared" si="6"/>
        <v>95.380674413705293</v>
      </c>
      <c r="G27" s="101">
        <v>122900</v>
      </c>
      <c r="H27" s="110">
        <f t="shared" si="7"/>
        <v>96.090695856137614</v>
      </c>
      <c r="I27" s="101">
        <v>122900</v>
      </c>
      <c r="J27" s="114">
        <f t="shared" si="8"/>
        <v>100</v>
      </c>
    </row>
    <row r="28" spans="1:10" s="121" customFormat="1" ht="28.5" customHeight="1" x14ac:dyDescent="0.15">
      <c r="A28" s="120" t="s">
        <v>11</v>
      </c>
      <c r="B28" s="103">
        <v>19238.13</v>
      </c>
      <c r="C28" s="103">
        <v>22500</v>
      </c>
      <c r="D28" s="110">
        <f t="shared" si="5"/>
        <v>116.95523421455204</v>
      </c>
      <c r="E28" s="103">
        <v>22500</v>
      </c>
      <c r="F28" s="110">
        <f t="shared" si="6"/>
        <v>100</v>
      </c>
      <c r="G28" s="103">
        <v>22500</v>
      </c>
      <c r="H28" s="110">
        <f t="shared" si="7"/>
        <v>100</v>
      </c>
      <c r="I28" s="103">
        <v>22500</v>
      </c>
      <c r="J28" s="114">
        <f t="shared" si="8"/>
        <v>100</v>
      </c>
    </row>
    <row r="29" spans="1:10" s="121" customFormat="1" ht="25.5" customHeight="1" x14ac:dyDescent="0.15">
      <c r="A29" s="120" t="s">
        <v>14</v>
      </c>
      <c r="B29" s="103">
        <v>87786.11</v>
      </c>
      <c r="C29" s="103">
        <v>104723.47</v>
      </c>
      <c r="D29" s="110">
        <f t="shared" si="5"/>
        <v>119.29389512760049</v>
      </c>
      <c r="E29" s="103">
        <v>100400</v>
      </c>
      <c r="F29" s="110">
        <f t="shared" si="6"/>
        <v>95.871536724289214</v>
      </c>
      <c r="G29" s="103">
        <v>100400</v>
      </c>
      <c r="H29" s="110">
        <f t="shared" si="7"/>
        <v>100</v>
      </c>
      <c r="I29" s="103">
        <v>100400</v>
      </c>
      <c r="J29" s="114">
        <f t="shared" si="8"/>
        <v>100</v>
      </c>
    </row>
    <row r="30" spans="1:10" s="121" customFormat="1" ht="28.5" customHeight="1" x14ac:dyDescent="0.15">
      <c r="A30" s="120" t="s">
        <v>16</v>
      </c>
      <c r="B30" s="103">
        <v>7329.63</v>
      </c>
      <c r="C30" s="103">
        <v>6870.78</v>
      </c>
      <c r="D30" s="110">
        <f t="shared" si="5"/>
        <v>93.739793140990741</v>
      </c>
      <c r="E30" s="103">
        <v>5000</v>
      </c>
      <c r="F30" s="110">
        <f t="shared" si="6"/>
        <v>72.771941468072043</v>
      </c>
      <c r="G30" s="123"/>
      <c r="H30" s="110">
        <f t="shared" si="7"/>
        <v>0</v>
      </c>
      <c r="I30" s="123"/>
      <c r="J30" s="114" t="e">
        <f t="shared" si="8"/>
        <v>#DIV/0!</v>
      </c>
    </row>
    <row r="31" spans="1:10" s="119" customFormat="1" ht="25.5" customHeight="1" x14ac:dyDescent="0.15">
      <c r="A31" s="122" t="s">
        <v>37</v>
      </c>
      <c r="B31" s="101">
        <v>972906.09</v>
      </c>
      <c r="C31" s="101">
        <v>1117103.96</v>
      </c>
      <c r="D31" s="110">
        <f t="shared" si="5"/>
        <v>114.8213554712151</v>
      </c>
      <c r="E31" s="101">
        <v>1062312.6399999999</v>
      </c>
      <c r="F31" s="110">
        <f t="shared" si="6"/>
        <v>95.095235361980087</v>
      </c>
      <c r="G31" s="101">
        <v>1062312.6399999999</v>
      </c>
      <c r="H31" s="110">
        <f t="shared" si="7"/>
        <v>100</v>
      </c>
      <c r="I31" s="101">
        <v>1062312.6399999999</v>
      </c>
      <c r="J31" s="114">
        <f t="shared" si="8"/>
        <v>100</v>
      </c>
    </row>
    <row r="32" spans="1:10" s="121" customFormat="1" ht="25.5" customHeight="1" x14ac:dyDescent="0.15">
      <c r="A32" s="120" t="s">
        <v>81</v>
      </c>
      <c r="B32" s="123"/>
      <c r="C32" s="123"/>
      <c r="D32" s="110"/>
      <c r="E32" s="103">
        <v>1057757.6399999999</v>
      </c>
      <c r="F32" s="110"/>
      <c r="G32" s="103">
        <v>1057757.6399999999</v>
      </c>
      <c r="H32" s="110">
        <f t="shared" si="7"/>
        <v>100</v>
      </c>
      <c r="I32" s="103">
        <v>1057757.6399999999</v>
      </c>
      <c r="J32" s="114">
        <f t="shared" si="8"/>
        <v>100</v>
      </c>
    </row>
    <row r="33" spans="1:10" s="121" customFormat="1" ht="25.5" customHeight="1" x14ac:dyDescent="0.15">
      <c r="A33" s="120" t="s">
        <v>82</v>
      </c>
      <c r="B33" s="123"/>
      <c r="C33" s="123"/>
      <c r="D33" s="110"/>
      <c r="E33" s="103">
        <v>1500</v>
      </c>
      <c r="F33" s="110"/>
      <c r="G33" s="103">
        <v>1500</v>
      </c>
      <c r="H33" s="110">
        <f t="shared" si="7"/>
        <v>100</v>
      </c>
      <c r="I33" s="103">
        <v>1500</v>
      </c>
      <c r="J33" s="114">
        <f t="shared" si="8"/>
        <v>100</v>
      </c>
    </row>
    <row r="34" spans="1:10" s="121" customFormat="1" ht="25.5" customHeight="1" x14ac:dyDescent="0.15">
      <c r="A34" s="120" t="s">
        <v>83</v>
      </c>
      <c r="B34" s="123"/>
      <c r="C34" s="123"/>
      <c r="D34" s="110"/>
      <c r="E34" s="103">
        <v>3055</v>
      </c>
      <c r="F34" s="110"/>
      <c r="G34" s="103">
        <v>3055</v>
      </c>
      <c r="H34" s="110">
        <f t="shared" si="7"/>
        <v>100</v>
      </c>
      <c r="I34" s="103">
        <v>3055</v>
      </c>
      <c r="J34" s="114">
        <f t="shared" si="8"/>
        <v>100</v>
      </c>
    </row>
    <row r="35" spans="1:10" s="121" customFormat="1" ht="25.5" customHeight="1" x14ac:dyDescent="0.15">
      <c r="A35" s="120" t="s">
        <v>23</v>
      </c>
      <c r="B35" s="103">
        <v>3317.35</v>
      </c>
      <c r="C35" s="103">
        <v>6008.11</v>
      </c>
      <c r="D35" s="110">
        <f t="shared" si="5"/>
        <v>181.11173074894117</v>
      </c>
      <c r="E35" s="123"/>
      <c r="F35" s="110"/>
      <c r="G35" s="123"/>
      <c r="H35" s="110"/>
      <c r="I35" s="123"/>
      <c r="J35" s="114"/>
    </row>
    <row r="36" spans="1:10" s="121" customFormat="1" ht="25.5" customHeight="1" x14ac:dyDescent="0.15">
      <c r="A36" s="120" t="s">
        <v>17</v>
      </c>
      <c r="B36" s="103">
        <v>965547.69</v>
      </c>
      <c r="C36" s="103">
        <v>1101839.6000000001</v>
      </c>
      <c r="D36" s="110">
        <f t="shared" si="5"/>
        <v>114.11550267392801</v>
      </c>
      <c r="E36" s="123"/>
      <c r="F36" s="110"/>
      <c r="G36" s="123"/>
      <c r="H36" s="110"/>
      <c r="I36" s="123"/>
      <c r="J36" s="114"/>
    </row>
    <row r="37" spans="1:10" s="121" customFormat="1" ht="25.5" customHeight="1" x14ac:dyDescent="0.15">
      <c r="A37" s="120" t="s">
        <v>18</v>
      </c>
      <c r="B37" s="103">
        <v>4041.05</v>
      </c>
      <c r="C37" s="103">
        <v>9256.25</v>
      </c>
      <c r="D37" s="110">
        <f t="shared" si="5"/>
        <v>229.0555672411873</v>
      </c>
      <c r="E37" s="123"/>
      <c r="F37" s="110"/>
      <c r="G37" s="123"/>
      <c r="H37" s="110"/>
      <c r="I37" s="123"/>
      <c r="J37" s="114"/>
    </row>
    <row r="38" spans="1:10" s="119" customFormat="1" ht="42.75" customHeight="1" x14ac:dyDescent="0.15">
      <c r="A38" s="122" t="s">
        <v>38</v>
      </c>
      <c r="B38" s="101">
        <v>287</v>
      </c>
      <c r="C38" s="101">
        <v>104.69</v>
      </c>
      <c r="D38" s="110">
        <f t="shared" si="5"/>
        <v>36.477351916376307</v>
      </c>
      <c r="E38" s="126"/>
      <c r="F38" s="110"/>
      <c r="G38" s="126"/>
      <c r="H38" s="110"/>
      <c r="I38" s="126"/>
      <c r="J38" s="114"/>
    </row>
    <row r="39" spans="1:10" s="121" customFormat="1" ht="42.75" customHeight="1" thickBot="1" x14ac:dyDescent="0.2">
      <c r="A39" s="124" t="s">
        <v>19</v>
      </c>
      <c r="B39" s="105">
        <v>287</v>
      </c>
      <c r="C39" s="105">
        <v>104.69</v>
      </c>
      <c r="D39" s="127">
        <f t="shared" si="5"/>
        <v>36.477351916376307</v>
      </c>
      <c r="E39" s="125"/>
      <c r="F39" s="127"/>
      <c r="G39" s="125"/>
      <c r="H39" s="127"/>
      <c r="I39" s="125"/>
      <c r="J39" s="129"/>
    </row>
    <row r="40" spans="1:10" s="26" customFormat="1" ht="23.25" customHeight="1" thickBot="1" x14ac:dyDescent="0.2">
      <c r="A40" s="76" t="s">
        <v>40</v>
      </c>
      <c r="B40" s="77">
        <f>SUM(B22,B24,B27,B31,B38)</f>
        <v>1112264.56</v>
      </c>
      <c r="C40" s="77">
        <f t="shared" ref="C40:I40" si="9">SUM(C22,C24,C27,C31,C38)</f>
        <v>1268664.3899999999</v>
      </c>
      <c r="D40" s="78">
        <f t="shared" si="5"/>
        <v>114.06138751737265</v>
      </c>
      <c r="E40" s="77">
        <f t="shared" si="9"/>
        <v>1209856</v>
      </c>
      <c r="F40" s="78">
        <f t="shared" si="6"/>
        <v>95.364543179146068</v>
      </c>
      <c r="G40" s="77">
        <f t="shared" si="9"/>
        <v>1201856</v>
      </c>
      <c r="H40" s="78">
        <f t="shared" si="7"/>
        <v>99.3387642826915</v>
      </c>
      <c r="I40" s="77">
        <f t="shared" si="9"/>
        <v>1201856</v>
      </c>
      <c r="J40" s="79">
        <f t="shared" si="8"/>
        <v>100</v>
      </c>
    </row>
  </sheetData>
  <mergeCells count="3">
    <mergeCell ref="A1:J1"/>
    <mergeCell ref="A3:J3"/>
    <mergeCell ref="A4:J4"/>
  </mergeCells>
  <pageMargins left="0.51181102362204722" right="0.31496062992125984" top="0.35433070866141736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9" sqref="D9"/>
    </sheetView>
  </sheetViews>
  <sheetFormatPr defaultRowHeight="15" x14ac:dyDescent="0.25"/>
  <cols>
    <col min="1" max="1" width="41.7109375" customWidth="1"/>
    <col min="2" max="3" width="13.7109375" customWidth="1"/>
    <col min="4" max="4" width="8.5703125" style="72" customWidth="1"/>
    <col min="5" max="5" width="13.7109375" customWidth="1"/>
    <col min="6" max="6" width="8.5703125" style="72" customWidth="1"/>
    <col min="7" max="7" width="13.7109375" customWidth="1"/>
    <col min="8" max="8" width="8.5703125" style="72" customWidth="1"/>
    <col min="9" max="9" width="13.7109375" customWidth="1"/>
    <col min="10" max="10" width="8.5703125" style="72" customWidth="1"/>
  </cols>
  <sheetData>
    <row r="1" spans="1:10" s="1" customFormat="1" ht="107.25" customHeight="1" thickBot="1" x14ac:dyDescent="0.2">
      <c r="A1" s="171" t="s">
        <v>70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" customFormat="1" ht="42.75" customHeight="1" thickBot="1" x14ac:dyDescent="0.2">
      <c r="A2" s="3" t="s">
        <v>27</v>
      </c>
      <c r="B2" s="4" t="s">
        <v>71</v>
      </c>
      <c r="C2" s="4" t="s">
        <v>0</v>
      </c>
      <c r="D2" s="5" t="s">
        <v>72</v>
      </c>
      <c r="E2" s="4" t="s">
        <v>73</v>
      </c>
      <c r="F2" s="5" t="s">
        <v>69</v>
      </c>
      <c r="G2" s="4" t="s">
        <v>1</v>
      </c>
      <c r="H2" s="5" t="s">
        <v>28</v>
      </c>
      <c r="I2" s="4" t="s">
        <v>74</v>
      </c>
      <c r="J2" s="6" t="s">
        <v>75</v>
      </c>
    </row>
    <row r="3" spans="1:10" s="20" customFormat="1" ht="29.25" customHeight="1" thickBot="1" x14ac:dyDescent="0.25">
      <c r="A3" s="175" t="s">
        <v>33</v>
      </c>
      <c r="B3" s="176"/>
      <c r="C3" s="176"/>
      <c r="D3" s="176"/>
      <c r="E3" s="176"/>
      <c r="F3" s="176"/>
      <c r="G3" s="176"/>
      <c r="H3" s="176"/>
      <c r="I3" s="176"/>
      <c r="J3" s="177"/>
    </row>
    <row r="4" spans="1:10" s="20" customFormat="1" ht="27" customHeight="1" thickBot="1" x14ac:dyDescent="0.25">
      <c r="A4" s="172" t="s">
        <v>84</v>
      </c>
      <c r="B4" s="173"/>
      <c r="C4" s="173"/>
      <c r="D4" s="173"/>
      <c r="E4" s="173"/>
      <c r="F4" s="173"/>
      <c r="G4" s="173"/>
      <c r="H4" s="173"/>
      <c r="I4" s="173"/>
      <c r="J4" s="174"/>
    </row>
    <row r="5" spans="1:10" s="26" customFormat="1" ht="39" customHeight="1" x14ac:dyDescent="0.15">
      <c r="A5" s="91" t="s">
        <v>29</v>
      </c>
      <c r="B5" s="88">
        <f>SUM(B6:B7)</f>
        <v>1112264.56</v>
      </c>
      <c r="C5" s="88">
        <v>1268664.3899999999</v>
      </c>
      <c r="D5" s="88">
        <v>134.26</v>
      </c>
      <c r="E5" s="88">
        <v>1209856</v>
      </c>
      <c r="F5" s="88">
        <v>95.36</v>
      </c>
      <c r="G5" s="18">
        <v>1201856</v>
      </c>
      <c r="H5" s="88">
        <v>99.34</v>
      </c>
      <c r="I5" s="88">
        <v>1201856</v>
      </c>
      <c r="J5" s="89">
        <v>100</v>
      </c>
    </row>
    <row r="6" spans="1:10" s="26" customFormat="1" ht="39" customHeight="1" x14ac:dyDescent="0.15">
      <c r="A6" s="25" t="s">
        <v>30</v>
      </c>
      <c r="B6" s="17">
        <v>1108964.56</v>
      </c>
      <c r="C6" s="17">
        <v>1265364.3899999999</v>
      </c>
      <c r="D6" s="17">
        <v>134.38</v>
      </c>
      <c r="E6" s="17">
        <v>1205556</v>
      </c>
      <c r="F6" s="17">
        <v>95.27</v>
      </c>
      <c r="G6" s="17">
        <v>1197556</v>
      </c>
      <c r="H6" s="17">
        <v>99.34</v>
      </c>
      <c r="I6" s="17">
        <v>1197556</v>
      </c>
      <c r="J6" s="90">
        <v>100</v>
      </c>
    </row>
    <row r="7" spans="1:10" s="26" customFormat="1" ht="39" customHeight="1" thickBot="1" x14ac:dyDescent="0.2">
      <c r="A7" s="92" t="s">
        <v>31</v>
      </c>
      <c r="B7" s="93">
        <v>3300</v>
      </c>
      <c r="C7" s="93">
        <v>3300</v>
      </c>
      <c r="D7" s="93">
        <v>100</v>
      </c>
      <c r="E7" s="93">
        <v>4300</v>
      </c>
      <c r="F7" s="93">
        <v>130.30000000000001</v>
      </c>
      <c r="G7" s="93">
        <v>4300</v>
      </c>
      <c r="H7" s="93">
        <v>100</v>
      </c>
      <c r="I7" s="93">
        <v>4300</v>
      </c>
      <c r="J7" s="94">
        <v>100</v>
      </c>
    </row>
    <row r="8" spans="1:10" s="26" customFormat="1" ht="39" customHeight="1" thickBot="1" x14ac:dyDescent="0.2">
      <c r="A8" s="76" t="s">
        <v>40</v>
      </c>
      <c r="B8" s="95">
        <f>B5</f>
        <v>1112264.56</v>
      </c>
      <c r="C8" s="95">
        <v>1268664.3899999999</v>
      </c>
      <c r="D8" s="95">
        <f>C8/B8*100</f>
        <v>114.06138751737265</v>
      </c>
      <c r="E8" s="95">
        <v>1209856</v>
      </c>
      <c r="F8" s="95">
        <v>95.36</v>
      </c>
      <c r="G8" s="96">
        <v>1201856</v>
      </c>
      <c r="H8" s="95">
        <v>99.34</v>
      </c>
      <c r="I8" s="95">
        <v>1201856</v>
      </c>
      <c r="J8" s="97">
        <v>100</v>
      </c>
    </row>
  </sheetData>
  <mergeCells count="3">
    <mergeCell ref="A1:J1"/>
    <mergeCell ref="A3:J3"/>
    <mergeCell ref="A4:J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9" sqref="H9"/>
    </sheetView>
  </sheetViews>
  <sheetFormatPr defaultRowHeight="15" x14ac:dyDescent="0.25"/>
  <cols>
    <col min="1" max="1" width="41.7109375" customWidth="1"/>
    <col min="2" max="3" width="13" customWidth="1"/>
    <col min="4" max="4" width="7.85546875" customWidth="1"/>
    <col min="5" max="5" width="13" customWidth="1"/>
    <col min="6" max="6" width="7.85546875" customWidth="1"/>
    <col min="7" max="7" width="13" customWidth="1"/>
    <col min="8" max="8" width="7.85546875" customWidth="1"/>
    <col min="9" max="9" width="13" customWidth="1"/>
    <col min="10" max="10" width="7.85546875" customWidth="1"/>
  </cols>
  <sheetData>
    <row r="1" spans="1:10" s="1" customFormat="1" ht="107.25" customHeight="1" thickBot="1" x14ac:dyDescent="0.2">
      <c r="A1" s="171" t="s">
        <v>70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" customFormat="1" ht="42.75" customHeight="1" thickBot="1" x14ac:dyDescent="0.2">
      <c r="A2" s="3" t="s">
        <v>27</v>
      </c>
      <c r="B2" s="4" t="s">
        <v>71</v>
      </c>
      <c r="C2" s="4" t="s">
        <v>0</v>
      </c>
      <c r="D2" s="5" t="s">
        <v>72</v>
      </c>
      <c r="E2" s="4" t="s">
        <v>73</v>
      </c>
      <c r="F2" s="5" t="s">
        <v>69</v>
      </c>
      <c r="G2" s="4" t="s">
        <v>1</v>
      </c>
      <c r="H2" s="5" t="s">
        <v>28</v>
      </c>
      <c r="I2" s="4" t="s">
        <v>74</v>
      </c>
      <c r="J2" s="6" t="s">
        <v>75</v>
      </c>
    </row>
    <row r="3" spans="1:10" s="20" customFormat="1" ht="29.25" customHeight="1" thickBot="1" x14ac:dyDescent="0.25">
      <c r="A3" s="175" t="s">
        <v>91</v>
      </c>
      <c r="B3" s="176"/>
      <c r="C3" s="176"/>
      <c r="D3" s="176"/>
      <c r="E3" s="176"/>
      <c r="F3" s="176"/>
      <c r="G3" s="176"/>
      <c r="H3" s="176"/>
      <c r="I3" s="176"/>
      <c r="J3" s="177"/>
    </row>
    <row r="4" spans="1:10" s="20" customFormat="1" ht="27" customHeight="1" thickBot="1" x14ac:dyDescent="0.25">
      <c r="A4" s="172" t="s">
        <v>92</v>
      </c>
      <c r="B4" s="173"/>
      <c r="C4" s="173"/>
      <c r="D4" s="173"/>
      <c r="E4" s="173"/>
      <c r="F4" s="173"/>
      <c r="G4" s="173"/>
      <c r="H4" s="173"/>
      <c r="I4" s="173"/>
      <c r="J4" s="174"/>
    </row>
    <row r="5" spans="1:10" s="15" customFormat="1" ht="32.25" customHeight="1" thickBot="1" x14ac:dyDescent="0.25">
      <c r="A5" s="12"/>
      <c r="B5" s="13"/>
      <c r="C5" s="13"/>
      <c r="D5" s="13"/>
      <c r="E5" s="13"/>
      <c r="F5" s="13"/>
      <c r="G5" s="13"/>
      <c r="H5" s="13"/>
      <c r="I5" s="13"/>
      <c r="J5" s="14"/>
    </row>
    <row r="6" spans="1:10" s="11" customFormat="1" ht="26.25" customHeight="1" thickBot="1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10"/>
    </row>
  </sheetData>
  <mergeCells count="3">
    <mergeCell ref="A1:J1"/>
    <mergeCell ref="A3:J3"/>
    <mergeCell ref="A4:J4"/>
  </mergeCells>
  <pageMargins left="0.70866141732283472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9" sqref="H9"/>
    </sheetView>
  </sheetViews>
  <sheetFormatPr defaultRowHeight="15" x14ac:dyDescent="0.25"/>
  <cols>
    <col min="1" max="1" width="41.7109375" style="28" customWidth="1"/>
    <col min="2" max="3" width="13" style="28" customWidth="1"/>
    <col min="4" max="4" width="7.85546875" style="28" customWidth="1"/>
    <col min="5" max="5" width="13" style="28" customWidth="1"/>
    <col min="6" max="6" width="7.85546875" style="28" customWidth="1"/>
    <col min="7" max="7" width="13" style="28" customWidth="1"/>
    <col min="8" max="8" width="7.85546875" style="28" customWidth="1"/>
    <col min="9" max="9" width="13" style="28" customWidth="1"/>
    <col min="10" max="10" width="7.85546875" style="28" customWidth="1"/>
    <col min="11" max="16384" width="9.140625" style="28"/>
  </cols>
  <sheetData>
    <row r="1" spans="1:10" s="26" customFormat="1" ht="107.25" customHeight="1" thickBot="1" x14ac:dyDescent="0.2">
      <c r="A1" s="171" t="s">
        <v>70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" customFormat="1" ht="42.75" customHeight="1" thickBot="1" x14ac:dyDescent="0.2">
      <c r="A2" s="3" t="s">
        <v>27</v>
      </c>
      <c r="B2" s="4" t="s">
        <v>71</v>
      </c>
      <c r="C2" s="4" t="s">
        <v>0</v>
      </c>
      <c r="D2" s="5" t="s">
        <v>72</v>
      </c>
      <c r="E2" s="4" t="s">
        <v>73</v>
      </c>
      <c r="F2" s="5" t="s">
        <v>69</v>
      </c>
      <c r="G2" s="4" t="s">
        <v>1</v>
      </c>
      <c r="H2" s="5" t="s">
        <v>28</v>
      </c>
      <c r="I2" s="4" t="s">
        <v>74</v>
      </c>
      <c r="J2" s="6" t="s">
        <v>75</v>
      </c>
    </row>
    <row r="3" spans="1:10" s="20" customFormat="1" ht="29.25" customHeight="1" thickBot="1" x14ac:dyDescent="0.25">
      <c r="A3" s="175" t="s">
        <v>91</v>
      </c>
      <c r="B3" s="176"/>
      <c r="C3" s="176"/>
      <c r="D3" s="176"/>
      <c r="E3" s="176"/>
      <c r="F3" s="176"/>
      <c r="G3" s="176"/>
      <c r="H3" s="176"/>
      <c r="I3" s="176"/>
      <c r="J3" s="177"/>
    </row>
    <row r="4" spans="1:10" s="20" customFormat="1" ht="27" customHeight="1" thickBot="1" x14ac:dyDescent="0.25">
      <c r="A4" s="172" t="s">
        <v>93</v>
      </c>
      <c r="B4" s="173"/>
      <c r="C4" s="173"/>
      <c r="D4" s="173"/>
      <c r="E4" s="173"/>
      <c r="F4" s="173"/>
      <c r="G4" s="173"/>
      <c r="H4" s="173"/>
      <c r="I4" s="173"/>
      <c r="J4" s="174"/>
    </row>
    <row r="5" spans="1:10" s="15" customFormat="1" ht="32.25" customHeight="1" thickBot="1" x14ac:dyDescent="0.25">
      <c r="A5" s="12"/>
      <c r="B5" s="13"/>
      <c r="C5" s="13"/>
      <c r="D5" s="13"/>
      <c r="E5" s="13"/>
      <c r="F5" s="13"/>
      <c r="G5" s="13"/>
      <c r="H5" s="13"/>
      <c r="I5" s="13"/>
      <c r="J5" s="14"/>
    </row>
    <row r="6" spans="1:10" s="11" customFormat="1" ht="26.25" customHeight="1" thickBot="1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10"/>
    </row>
  </sheetData>
  <mergeCells count="3">
    <mergeCell ref="A1:J1"/>
    <mergeCell ref="A3:J3"/>
    <mergeCell ref="A4:J4"/>
  </mergeCells>
  <pageMargins left="0.31496062992125984" right="0.11811023622047245" top="0.35433070866141736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pane ySplit="4" topLeftCell="A5" activePane="bottomLeft" state="frozen"/>
      <selection activeCell="H9" sqref="H9"/>
      <selection pane="bottomLeft" activeCell="H9" sqref="H9"/>
    </sheetView>
  </sheetViews>
  <sheetFormatPr defaultRowHeight="11.25" x14ac:dyDescent="0.15"/>
  <cols>
    <col min="1" max="1" width="61.140625" style="26" customWidth="1"/>
    <col min="2" max="3" width="13" style="7" customWidth="1"/>
    <col min="4" max="4" width="8.140625" style="75" customWidth="1"/>
    <col min="5" max="5" width="13" style="7" customWidth="1"/>
    <col min="6" max="6" width="8.140625" style="75" customWidth="1"/>
    <col min="7" max="7" width="13" style="7" customWidth="1"/>
    <col min="8" max="8" width="8.140625" style="75" customWidth="1"/>
    <col min="9" max="9" width="13" style="7" customWidth="1"/>
    <col min="10" max="10" width="8.140625" style="75" customWidth="1"/>
    <col min="11" max="16384" width="9.140625" style="26"/>
  </cols>
  <sheetData>
    <row r="1" spans="1:10" ht="82.5" customHeight="1" thickBot="1" x14ac:dyDescent="0.2">
      <c r="A1" s="171" t="s">
        <v>70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s="2" customFormat="1" ht="42.75" customHeight="1" thickBot="1" x14ac:dyDescent="0.2">
      <c r="A2" s="21" t="s">
        <v>27</v>
      </c>
      <c r="B2" s="22" t="s">
        <v>71</v>
      </c>
      <c r="C2" s="22" t="s">
        <v>0</v>
      </c>
      <c r="D2" s="23" t="s">
        <v>72</v>
      </c>
      <c r="E2" s="22" t="s">
        <v>73</v>
      </c>
      <c r="F2" s="23" t="s">
        <v>69</v>
      </c>
      <c r="G2" s="22" t="s">
        <v>1</v>
      </c>
      <c r="H2" s="23" t="s">
        <v>28</v>
      </c>
      <c r="I2" s="22" t="s">
        <v>74</v>
      </c>
      <c r="J2" s="24" t="s">
        <v>75</v>
      </c>
    </row>
    <row r="3" spans="1:10" s="20" customFormat="1" ht="29.25" customHeight="1" thickBot="1" x14ac:dyDescent="0.25">
      <c r="A3" s="178" t="s">
        <v>90</v>
      </c>
      <c r="B3" s="179"/>
      <c r="C3" s="179"/>
      <c r="D3" s="179"/>
      <c r="E3" s="179"/>
      <c r="F3" s="179"/>
      <c r="G3" s="179"/>
      <c r="H3" s="179"/>
      <c r="I3" s="179"/>
      <c r="J3" s="180"/>
    </row>
    <row r="4" spans="1:10" ht="22.5" customHeight="1" thickBot="1" x14ac:dyDescent="0.2">
      <c r="A4" s="142" t="s">
        <v>87</v>
      </c>
      <c r="B4" s="143">
        <f>B5</f>
        <v>1112264.56</v>
      </c>
      <c r="C4" s="143">
        <f t="shared" ref="C4:I4" si="0">C5</f>
        <v>1268664.3899999999</v>
      </c>
      <c r="D4" s="144">
        <f t="shared" ref="D4:D60" si="1">C4/B4*100</f>
        <v>114.06138751737265</v>
      </c>
      <c r="E4" s="143">
        <f t="shared" si="0"/>
        <v>1209856</v>
      </c>
      <c r="F4" s="144">
        <f t="shared" ref="F4:F60" si="2">E4/C4*100</f>
        <v>95.364543179146068</v>
      </c>
      <c r="G4" s="143">
        <f t="shared" si="0"/>
        <v>1201856</v>
      </c>
      <c r="H4" s="144">
        <f t="shared" ref="H4:H60" si="3">G4/E4*100</f>
        <v>99.3387642826915</v>
      </c>
      <c r="I4" s="143">
        <f t="shared" si="0"/>
        <v>1201856</v>
      </c>
      <c r="J4" s="146">
        <f t="shared" ref="J4:J60" si="4">I4/G4*100</f>
        <v>100</v>
      </c>
    </row>
    <row r="5" spans="1:10" ht="22.5" customHeight="1" thickBot="1" x14ac:dyDescent="0.2">
      <c r="A5" s="142" t="s">
        <v>88</v>
      </c>
      <c r="B5" s="143">
        <f>SUM(B6,B12,B33,B53)</f>
        <v>1112264.56</v>
      </c>
      <c r="C5" s="143">
        <f>SUM(C6,C12,C33,C53)</f>
        <v>1268664.3899999999</v>
      </c>
      <c r="D5" s="144">
        <f t="shared" si="1"/>
        <v>114.06138751737265</v>
      </c>
      <c r="E5" s="143">
        <f>SUM(E6,E12,E33,E53)</f>
        <v>1209856</v>
      </c>
      <c r="F5" s="144">
        <f t="shared" si="2"/>
        <v>95.364543179146068</v>
      </c>
      <c r="G5" s="143">
        <f>SUM(G6,G12,G33,G53)</f>
        <v>1201856</v>
      </c>
      <c r="H5" s="144">
        <f t="shared" si="3"/>
        <v>99.3387642826915</v>
      </c>
      <c r="I5" s="143">
        <f>SUM(I6,I12,I33,I53)</f>
        <v>1201856</v>
      </c>
      <c r="J5" s="146">
        <f t="shared" si="4"/>
        <v>100</v>
      </c>
    </row>
    <row r="6" spans="1:10" s="117" customFormat="1" ht="33" customHeight="1" x14ac:dyDescent="0.15">
      <c r="A6" s="139" t="s">
        <v>89</v>
      </c>
      <c r="B6" s="140">
        <v>3300</v>
      </c>
      <c r="C6" s="140">
        <v>3300</v>
      </c>
      <c r="D6" s="145">
        <f t="shared" si="1"/>
        <v>100</v>
      </c>
      <c r="E6" s="140">
        <v>4300</v>
      </c>
      <c r="F6" s="145">
        <f t="shared" si="2"/>
        <v>130.30303030303031</v>
      </c>
      <c r="G6" s="140">
        <v>4300</v>
      </c>
      <c r="H6" s="145">
        <f t="shared" si="3"/>
        <v>100</v>
      </c>
      <c r="I6" s="140">
        <v>4300</v>
      </c>
      <c r="J6" s="147">
        <f t="shared" si="4"/>
        <v>100</v>
      </c>
    </row>
    <row r="7" spans="1:10" s="117" customFormat="1" ht="24.75" customHeight="1" x14ac:dyDescent="0.15">
      <c r="A7" s="131" t="s">
        <v>2</v>
      </c>
      <c r="B7" s="132">
        <v>3300</v>
      </c>
      <c r="C7" s="132">
        <v>3300</v>
      </c>
      <c r="D7" s="133">
        <f t="shared" si="1"/>
        <v>100</v>
      </c>
      <c r="E7" s="132">
        <v>4300</v>
      </c>
      <c r="F7" s="133">
        <f t="shared" si="2"/>
        <v>130.30303030303031</v>
      </c>
      <c r="G7" s="132">
        <v>4300</v>
      </c>
      <c r="H7" s="133">
        <f t="shared" si="3"/>
        <v>100</v>
      </c>
      <c r="I7" s="132">
        <v>4300</v>
      </c>
      <c r="J7" s="134">
        <f t="shared" si="4"/>
        <v>100</v>
      </c>
    </row>
    <row r="8" spans="1:10" ht="15.75" customHeight="1" x14ac:dyDescent="0.15">
      <c r="A8" s="98" t="s">
        <v>94</v>
      </c>
      <c r="B8" s="83">
        <v>3300</v>
      </c>
      <c r="C8" s="83">
        <v>3300</v>
      </c>
      <c r="D8" s="84">
        <f t="shared" si="1"/>
        <v>100</v>
      </c>
      <c r="E8" s="83">
        <v>4300</v>
      </c>
      <c r="F8" s="84">
        <f t="shared" si="2"/>
        <v>130.30303030303031</v>
      </c>
      <c r="G8" s="27">
        <v>4300</v>
      </c>
      <c r="H8" s="84">
        <f t="shared" si="3"/>
        <v>100</v>
      </c>
      <c r="I8" s="83">
        <v>4300</v>
      </c>
      <c r="J8" s="85">
        <f t="shared" si="4"/>
        <v>100</v>
      </c>
    </row>
    <row r="9" spans="1:10" s="121" customFormat="1" ht="15.75" customHeight="1" x14ac:dyDescent="0.15">
      <c r="A9" s="138" t="s">
        <v>4</v>
      </c>
      <c r="B9" s="103">
        <v>3300</v>
      </c>
      <c r="C9" s="103">
        <v>3300</v>
      </c>
      <c r="D9" s="109">
        <f t="shared" si="1"/>
        <v>100</v>
      </c>
      <c r="E9" s="103">
        <v>4300</v>
      </c>
      <c r="F9" s="109">
        <f t="shared" si="2"/>
        <v>130.30303030303031</v>
      </c>
      <c r="G9" s="103">
        <v>4300</v>
      </c>
      <c r="H9" s="109">
        <f t="shared" si="3"/>
        <v>100</v>
      </c>
      <c r="I9" s="103">
        <v>4300</v>
      </c>
      <c r="J9" s="113">
        <f t="shared" si="4"/>
        <v>100</v>
      </c>
    </row>
    <row r="10" spans="1:10" s="121" customFormat="1" ht="15.75" customHeight="1" x14ac:dyDescent="0.15">
      <c r="A10" s="138" t="s">
        <v>5</v>
      </c>
      <c r="B10" s="103">
        <v>982.34</v>
      </c>
      <c r="C10" s="103">
        <v>932.04</v>
      </c>
      <c r="D10" s="109">
        <f t="shared" si="1"/>
        <v>94.879573263839404</v>
      </c>
      <c r="E10" s="103">
        <v>932.04</v>
      </c>
      <c r="F10" s="109">
        <f t="shared" si="2"/>
        <v>100</v>
      </c>
      <c r="G10" s="103">
        <v>932.04</v>
      </c>
      <c r="H10" s="109">
        <f t="shared" si="3"/>
        <v>100</v>
      </c>
      <c r="I10" s="103">
        <v>932.04</v>
      </c>
      <c r="J10" s="113">
        <f t="shared" si="4"/>
        <v>100</v>
      </c>
    </row>
    <row r="11" spans="1:10" s="121" customFormat="1" ht="15.75" customHeight="1" x14ac:dyDescent="0.15">
      <c r="A11" s="138" t="s">
        <v>6</v>
      </c>
      <c r="B11" s="103">
        <v>2317.66</v>
      </c>
      <c r="C11" s="103">
        <v>2367.96</v>
      </c>
      <c r="D11" s="109">
        <f t="shared" si="1"/>
        <v>102.17029245014369</v>
      </c>
      <c r="E11" s="103">
        <v>3367.96</v>
      </c>
      <c r="F11" s="109">
        <f t="shared" si="2"/>
        <v>142.2304430818088</v>
      </c>
      <c r="G11" s="103">
        <v>3367.96</v>
      </c>
      <c r="H11" s="109">
        <f t="shared" si="3"/>
        <v>100</v>
      </c>
      <c r="I11" s="103">
        <v>3367.96</v>
      </c>
      <c r="J11" s="113">
        <f t="shared" si="4"/>
        <v>100</v>
      </c>
    </row>
    <row r="12" spans="1:10" s="117" customFormat="1" ht="29.25" customHeight="1" x14ac:dyDescent="0.15">
      <c r="A12" s="29" t="s">
        <v>7</v>
      </c>
      <c r="B12" s="30">
        <f>SUM(B13)</f>
        <v>1089070.67</v>
      </c>
      <c r="C12" s="30">
        <f t="shared" ref="C12:I12" si="5">SUM(C13)</f>
        <v>1239444.32</v>
      </c>
      <c r="D12" s="73">
        <f t="shared" si="1"/>
        <v>113.80751994725927</v>
      </c>
      <c r="E12" s="30">
        <f t="shared" si="5"/>
        <v>1179267.5</v>
      </c>
      <c r="F12" s="73">
        <f t="shared" si="2"/>
        <v>95.144854913692285</v>
      </c>
      <c r="G12" s="30">
        <f t="shared" si="5"/>
        <v>1171267.5</v>
      </c>
      <c r="H12" s="73">
        <f t="shared" si="3"/>
        <v>99.321612780815201</v>
      </c>
      <c r="I12" s="30">
        <f t="shared" si="5"/>
        <v>1171267.5</v>
      </c>
      <c r="J12" s="74">
        <f t="shared" si="4"/>
        <v>100</v>
      </c>
    </row>
    <row r="13" spans="1:10" s="117" customFormat="1" ht="24.75" customHeight="1" x14ac:dyDescent="0.15">
      <c r="A13" s="131" t="s">
        <v>8</v>
      </c>
      <c r="B13" s="132">
        <f>SUM(B14,B17,B20,B26,B30)</f>
        <v>1089070.67</v>
      </c>
      <c r="C13" s="132">
        <f>SUM(C14,C17,C20,C26,C30)</f>
        <v>1239444.32</v>
      </c>
      <c r="D13" s="133">
        <f t="shared" si="1"/>
        <v>113.80751994725927</v>
      </c>
      <c r="E13" s="132">
        <f>SUM(E14,E17,E20,E26,E30)</f>
        <v>1179267.5</v>
      </c>
      <c r="F13" s="133">
        <f t="shared" si="2"/>
        <v>95.144854913692285</v>
      </c>
      <c r="G13" s="132">
        <f>SUM(G14,G17,G20,G26,E30)</f>
        <v>1171267.5</v>
      </c>
      <c r="H13" s="133">
        <f t="shared" si="3"/>
        <v>99.321612780815201</v>
      </c>
      <c r="I13" s="132">
        <f>SUM(I14,I17,I20,I26,E30)</f>
        <v>1171267.5</v>
      </c>
      <c r="J13" s="134">
        <f t="shared" si="4"/>
        <v>100</v>
      </c>
    </row>
    <row r="14" spans="1:10" ht="17.25" customHeight="1" x14ac:dyDescent="0.15">
      <c r="A14" s="98" t="s">
        <v>94</v>
      </c>
      <c r="B14" s="83">
        <v>12000</v>
      </c>
      <c r="C14" s="99"/>
      <c r="D14" s="84"/>
      <c r="E14" s="99"/>
      <c r="F14" s="84"/>
      <c r="G14" s="31"/>
      <c r="H14" s="84"/>
      <c r="I14" s="99"/>
      <c r="J14" s="85"/>
    </row>
    <row r="15" spans="1:10" s="137" customFormat="1" ht="17.25" customHeight="1" x14ac:dyDescent="0.2">
      <c r="A15" s="138" t="s">
        <v>4</v>
      </c>
      <c r="B15" s="103">
        <v>12000</v>
      </c>
      <c r="C15" s="123"/>
      <c r="D15" s="109"/>
      <c r="E15" s="123"/>
      <c r="F15" s="109"/>
      <c r="G15" s="123"/>
      <c r="H15" s="109"/>
      <c r="I15" s="123"/>
      <c r="J15" s="113"/>
    </row>
    <row r="16" spans="1:10" s="137" customFormat="1" ht="17.25" customHeight="1" x14ac:dyDescent="0.2">
      <c r="A16" s="138" t="s">
        <v>6</v>
      </c>
      <c r="B16" s="103">
        <v>12000</v>
      </c>
      <c r="C16" s="123"/>
      <c r="D16" s="109"/>
      <c r="E16" s="123"/>
      <c r="F16" s="109"/>
      <c r="G16" s="123"/>
      <c r="H16" s="109"/>
      <c r="I16" s="123"/>
      <c r="J16" s="113"/>
    </row>
    <row r="17" spans="1:10" s="86" customFormat="1" ht="17.25" customHeight="1" x14ac:dyDescent="0.2">
      <c r="A17" s="98" t="s">
        <v>35</v>
      </c>
      <c r="B17" s="83">
        <v>531.46</v>
      </c>
      <c r="C17" s="83">
        <v>3542.44</v>
      </c>
      <c r="D17" s="84">
        <f t="shared" si="1"/>
        <v>666.54875249313216</v>
      </c>
      <c r="E17" s="83">
        <v>3700.5</v>
      </c>
      <c r="F17" s="84">
        <f t="shared" si="2"/>
        <v>104.46189632005058</v>
      </c>
      <c r="G17" s="83">
        <v>700.5</v>
      </c>
      <c r="H17" s="84">
        <f t="shared" si="3"/>
        <v>18.929874341305229</v>
      </c>
      <c r="I17" s="83">
        <v>700.5</v>
      </c>
      <c r="J17" s="85">
        <f t="shared" si="4"/>
        <v>100</v>
      </c>
    </row>
    <row r="18" spans="1:10" s="137" customFormat="1" ht="17.25" customHeight="1" x14ac:dyDescent="0.2">
      <c r="A18" s="138" t="s">
        <v>4</v>
      </c>
      <c r="B18" s="103">
        <v>531.46</v>
      </c>
      <c r="C18" s="103">
        <v>3542.44</v>
      </c>
      <c r="D18" s="109">
        <f t="shared" si="1"/>
        <v>666.54875249313216</v>
      </c>
      <c r="E18" s="103">
        <v>3700.5</v>
      </c>
      <c r="F18" s="109">
        <f t="shared" si="2"/>
        <v>104.46189632005058</v>
      </c>
      <c r="G18" s="103">
        <v>700.5</v>
      </c>
      <c r="H18" s="109">
        <f t="shared" si="3"/>
        <v>18.929874341305229</v>
      </c>
      <c r="I18" s="103">
        <v>700.5</v>
      </c>
      <c r="J18" s="113">
        <f t="shared" si="4"/>
        <v>100</v>
      </c>
    </row>
    <row r="19" spans="1:10" s="137" customFormat="1" ht="17.25" customHeight="1" x14ac:dyDescent="0.2">
      <c r="A19" s="138" t="s">
        <v>6</v>
      </c>
      <c r="B19" s="103">
        <v>531.46</v>
      </c>
      <c r="C19" s="103">
        <v>3542.44</v>
      </c>
      <c r="D19" s="109">
        <f t="shared" si="1"/>
        <v>666.54875249313216</v>
      </c>
      <c r="E19" s="103">
        <v>3700.5</v>
      </c>
      <c r="F19" s="109">
        <f t="shared" si="2"/>
        <v>104.46189632005058</v>
      </c>
      <c r="G19" s="103">
        <v>700.5</v>
      </c>
      <c r="H19" s="109">
        <f t="shared" si="3"/>
        <v>18.929874341305229</v>
      </c>
      <c r="I19" s="103">
        <v>700.5</v>
      </c>
      <c r="J19" s="113">
        <f t="shared" si="4"/>
        <v>100</v>
      </c>
    </row>
    <row r="20" spans="1:10" s="86" customFormat="1" ht="17.25" customHeight="1" x14ac:dyDescent="0.2">
      <c r="A20" s="98" t="s">
        <v>36</v>
      </c>
      <c r="B20" s="83">
        <v>111163.24</v>
      </c>
      <c r="C20" s="83">
        <v>130499.62</v>
      </c>
      <c r="D20" s="84">
        <f t="shared" si="1"/>
        <v>117.39458115830377</v>
      </c>
      <c r="E20" s="83">
        <v>122900</v>
      </c>
      <c r="F20" s="84">
        <f t="shared" si="2"/>
        <v>94.17651944120604</v>
      </c>
      <c r="G20" s="83">
        <v>117900</v>
      </c>
      <c r="H20" s="84">
        <f t="shared" si="3"/>
        <v>95.931651749389744</v>
      </c>
      <c r="I20" s="83">
        <v>117900</v>
      </c>
      <c r="J20" s="85">
        <f t="shared" si="4"/>
        <v>100</v>
      </c>
    </row>
    <row r="21" spans="1:10" s="137" customFormat="1" ht="17.25" customHeight="1" x14ac:dyDescent="0.2">
      <c r="A21" s="138" t="s">
        <v>4</v>
      </c>
      <c r="B21" s="103">
        <v>110897.81</v>
      </c>
      <c r="C21" s="103">
        <v>130499.62</v>
      </c>
      <c r="D21" s="109">
        <f t="shared" si="1"/>
        <v>117.67556095111347</v>
      </c>
      <c r="E21" s="103">
        <v>122900</v>
      </c>
      <c r="F21" s="109">
        <f t="shared" si="2"/>
        <v>94.17651944120604</v>
      </c>
      <c r="G21" s="103">
        <v>117900</v>
      </c>
      <c r="H21" s="109">
        <f t="shared" si="3"/>
        <v>95.931651749389744</v>
      </c>
      <c r="I21" s="103">
        <v>117900</v>
      </c>
      <c r="J21" s="113">
        <f t="shared" si="4"/>
        <v>100</v>
      </c>
    </row>
    <row r="22" spans="1:10" s="137" customFormat="1" ht="17.25" customHeight="1" x14ac:dyDescent="0.2">
      <c r="A22" s="138" t="s">
        <v>6</v>
      </c>
      <c r="B22" s="103">
        <v>110363.37</v>
      </c>
      <c r="C22" s="103">
        <v>129795.62</v>
      </c>
      <c r="D22" s="109">
        <f t="shared" si="1"/>
        <v>117.60751778420683</v>
      </c>
      <c r="E22" s="103">
        <v>122496</v>
      </c>
      <c r="F22" s="109">
        <f t="shared" si="2"/>
        <v>94.376066002843544</v>
      </c>
      <c r="G22" s="103">
        <v>117496</v>
      </c>
      <c r="H22" s="109">
        <f t="shared" si="3"/>
        <v>95.918234064785793</v>
      </c>
      <c r="I22" s="103">
        <v>117496</v>
      </c>
      <c r="J22" s="113">
        <f t="shared" si="4"/>
        <v>100</v>
      </c>
    </row>
    <row r="23" spans="1:10" s="137" customFormat="1" ht="17.25" customHeight="1" x14ac:dyDescent="0.2">
      <c r="A23" s="138" t="s">
        <v>15</v>
      </c>
      <c r="B23" s="103">
        <v>534.44000000000005</v>
      </c>
      <c r="C23" s="103">
        <v>704</v>
      </c>
      <c r="D23" s="109">
        <f t="shared" si="1"/>
        <v>131.72666716563131</v>
      </c>
      <c r="E23" s="103">
        <v>404</v>
      </c>
      <c r="F23" s="109">
        <f t="shared" si="2"/>
        <v>57.386363636363633</v>
      </c>
      <c r="G23" s="103">
        <v>404</v>
      </c>
      <c r="H23" s="109">
        <f t="shared" si="3"/>
        <v>100</v>
      </c>
      <c r="I23" s="103">
        <v>404</v>
      </c>
      <c r="J23" s="113">
        <f t="shared" si="4"/>
        <v>100</v>
      </c>
    </row>
    <row r="24" spans="1:10" s="137" customFormat="1" ht="17.25" customHeight="1" x14ac:dyDescent="0.2">
      <c r="A24" s="138" t="s">
        <v>12</v>
      </c>
      <c r="B24" s="103">
        <v>265.43</v>
      </c>
      <c r="C24" s="123"/>
      <c r="D24" s="109"/>
      <c r="E24" s="123"/>
      <c r="F24" s="109"/>
      <c r="G24" s="123"/>
      <c r="H24" s="109"/>
      <c r="I24" s="123"/>
      <c r="J24" s="113"/>
    </row>
    <row r="25" spans="1:10" s="137" customFormat="1" ht="17.25" customHeight="1" x14ac:dyDescent="0.2">
      <c r="A25" s="138" t="s">
        <v>13</v>
      </c>
      <c r="B25" s="103">
        <v>265.43</v>
      </c>
      <c r="C25" s="123"/>
      <c r="D25" s="109"/>
      <c r="E25" s="123"/>
      <c r="F25" s="109"/>
      <c r="G25" s="123"/>
      <c r="H25" s="109"/>
      <c r="I25" s="123"/>
      <c r="J25" s="113"/>
    </row>
    <row r="26" spans="1:10" s="86" customFormat="1" ht="17.25" customHeight="1" x14ac:dyDescent="0.2">
      <c r="A26" s="98" t="s">
        <v>37</v>
      </c>
      <c r="B26" s="83">
        <v>965088.97</v>
      </c>
      <c r="C26" s="83">
        <v>1105402.26</v>
      </c>
      <c r="D26" s="84">
        <f t="shared" si="1"/>
        <v>114.53889686460721</v>
      </c>
      <c r="E26" s="83">
        <v>1052667</v>
      </c>
      <c r="F26" s="84">
        <f t="shared" si="2"/>
        <v>95.229314982583801</v>
      </c>
      <c r="G26" s="83">
        <v>1052667</v>
      </c>
      <c r="H26" s="84">
        <f t="shared" si="3"/>
        <v>100</v>
      </c>
      <c r="I26" s="83">
        <v>1052667</v>
      </c>
      <c r="J26" s="85">
        <f t="shared" si="4"/>
        <v>100</v>
      </c>
    </row>
    <row r="27" spans="1:10" s="137" customFormat="1" ht="17.25" customHeight="1" x14ac:dyDescent="0.2">
      <c r="A27" s="138" t="s">
        <v>4</v>
      </c>
      <c r="B27" s="103">
        <v>965088.97</v>
      </c>
      <c r="C27" s="103">
        <v>1105402.26</v>
      </c>
      <c r="D27" s="109">
        <f t="shared" si="1"/>
        <v>114.53889686460721</v>
      </c>
      <c r="E27" s="103">
        <v>1052667</v>
      </c>
      <c r="F27" s="109">
        <f t="shared" si="2"/>
        <v>95.229314982583801</v>
      </c>
      <c r="G27" s="103">
        <v>1052667</v>
      </c>
      <c r="H27" s="109">
        <f t="shared" si="3"/>
        <v>100</v>
      </c>
      <c r="I27" s="103">
        <v>1052667</v>
      </c>
      <c r="J27" s="113">
        <f t="shared" si="4"/>
        <v>100</v>
      </c>
    </row>
    <row r="28" spans="1:10" s="137" customFormat="1" ht="17.25" customHeight="1" x14ac:dyDescent="0.2">
      <c r="A28" s="138" t="s">
        <v>5</v>
      </c>
      <c r="B28" s="103">
        <v>959302.96</v>
      </c>
      <c r="C28" s="103">
        <v>1096043.6599999999</v>
      </c>
      <c r="D28" s="109">
        <f t="shared" si="1"/>
        <v>114.25417263384657</v>
      </c>
      <c r="E28" s="103">
        <v>1048550</v>
      </c>
      <c r="F28" s="109">
        <f t="shared" si="2"/>
        <v>95.666809477279401</v>
      </c>
      <c r="G28" s="103">
        <v>1048550</v>
      </c>
      <c r="H28" s="109">
        <f t="shared" si="3"/>
        <v>100</v>
      </c>
      <c r="I28" s="103">
        <v>1048550</v>
      </c>
      <c r="J28" s="113">
        <f t="shared" si="4"/>
        <v>100</v>
      </c>
    </row>
    <row r="29" spans="1:10" s="137" customFormat="1" ht="17.25" customHeight="1" x14ac:dyDescent="0.2">
      <c r="A29" s="138" t="s">
        <v>6</v>
      </c>
      <c r="B29" s="103">
        <v>5786.01</v>
      </c>
      <c r="C29" s="103">
        <v>9358.6</v>
      </c>
      <c r="D29" s="109">
        <f t="shared" si="1"/>
        <v>161.74531326423562</v>
      </c>
      <c r="E29" s="103">
        <v>4117</v>
      </c>
      <c r="F29" s="109">
        <f t="shared" si="2"/>
        <v>43.991622678605772</v>
      </c>
      <c r="G29" s="103">
        <v>4117</v>
      </c>
      <c r="H29" s="109">
        <f t="shared" si="3"/>
        <v>100</v>
      </c>
      <c r="I29" s="103">
        <v>4117</v>
      </c>
      <c r="J29" s="113">
        <f t="shared" si="4"/>
        <v>100</v>
      </c>
    </row>
    <row r="30" spans="1:10" s="86" customFormat="1" ht="25.5" x14ac:dyDescent="0.2">
      <c r="A30" s="98" t="s">
        <v>38</v>
      </c>
      <c r="B30" s="83">
        <v>287</v>
      </c>
      <c r="C30" s="83"/>
      <c r="D30" s="84"/>
      <c r="E30" s="99"/>
      <c r="F30" s="84"/>
      <c r="G30" s="99"/>
      <c r="H30" s="84"/>
      <c r="I30" s="99"/>
      <c r="J30" s="85"/>
    </row>
    <row r="31" spans="1:10" s="137" customFormat="1" ht="16.5" customHeight="1" x14ac:dyDescent="0.2">
      <c r="A31" s="138" t="s">
        <v>4</v>
      </c>
      <c r="B31" s="103">
        <v>287</v>
      </c>
      <c r="C31" s="103"/>
      <c r="D31" s="109"/>
      <c r="E31" s="123"/>
      <c r="F31" s="109"/>
      <c r="G31" s="123"/>
      <c r="H31" s="109"/>
      <c r="I31" s="123"/>
      <c r="J31" s="113"/>
    </row>
    <row r="32" spans="1:10" s="137" customFormat="1" ht="16.5" customHeight="1" thickBot="1" x14ac:dyDescent="0.25">
      <c r="A32" s="138" t="s">
        <v>6</v>
      </c>
      <c r="B32" s="105">
        <v>287</v>
      </c>
      <c r="C32" s="105"/>
      <c r="D32" s="111"/>
      <c r="E32" s="125"/>
      <c r="F32" s="111"/>
      <c r="G32" s="125"/>
      <c r="H32" s="111"/>
      <c r="I32" s="125"/>
      <c r="J32" s="115"/>
    </row>
    <row r="33" spans="1:10" s="87" customFormat="1" ht="30" customHeight="1" x14ac:dyDescent="0.2">
      <c r="A33" s="29" t="s">
        <v>20</v>
      </c>
      <c r="B33" s="30">
        <f t="shared" ref="B33:I33" si="6">SUM(B34,B41,B49)</f>
        <v>13912.03</v>
      </c>
      <c r="C33" s="30">
        <f t="shared" si="6"/>
        <v>21156.400000000001</v>
      </c>
      <c r="D33" s="73">
        <f t="shared" si="1"/>
        <v>152.07270254592609</v>
      </c>
      <c r="E33" s="30">
        <f t="shared" si="6"/>
        <v>20788.5</v>
      </c>
      <c r="F33" s="73">
        <f t="shared" si="2"/>
        <v>98.261046302773622</v>
      </c>
      <c r="G33" s="30">
        <f t="shared" si="6"/>
        <v>20788.5</v>
      </c>
      <c r="H33" s="73">
        <f t="shared" si="3"/>
        <v>100</v>
      </c>
      <c r="I33" s="30">
        <f t="shared" si="6"/>
        <v>20788.5</v>
      </c>
      <c r="J33" s="74">
        <f t="shared" si="4"/>
        <v>100</v>
      </c>
    </row>
    <row r="34" spans="1:10" s="87" customFormat="1" ht="24.75" customHeight="1" x14ac:dyDescent="0.2">
      <c r="A34" s="131" t="s">
        <v>21</v>
      </c>
      <c r="B34" s="132">
        <f t="shared" ref="B34:I34" si="7">SUM(B35)</f>
        <v>2500</v>
      </c>
      <c r="C34" s="132">
        <f t="shared" si="7"/>
        <v>4000</v>
      </c>
      <c r="D34" s="133">
        <f t="shared" si="1"/>
        <v>160</v>
      </c>
      <c r="E34" s="132">
        <f t="shared" si="7"/>
        <v>3300</v>
      </c>
      <c r="F34" s="133">
        <f t="shared" si="2"/>
        <v>82.5</v>
      </c>
      <c r="G34" s="132">
        <f t="shared" si="7"/>
        <v>3300</v>
      </c>
      <c r="H34" s="133">
        <f t="shared" si="3"/>
        <v>100</v>
      </c>
      <c r="I34" s="132">
        <f t="shared" si="7"/>
        <v>3300</v>
      </c>
      <c r="J34" s="134">
        <f t="shared" si="4"/>
        <v>100</v>
      </c>
    </row>
    <row r="35" spans="1:10" s="86" customFormat="1" ht="17.25" customHeight="1" x14ac:dyDescent="0.2">
      <c r="A35" s="98" t="s">
        <v>34</v>
      </c>
      <c r="B35" s="83">
        <v>2500</v>
      </c>
      <c r="C35" s="83">
        <v>4000</v>
      </c>
      <c r="D35" s="84">
        <f t="shared" si="1"/>
        <v>160</v>
      </c>
      <c r="E35" s="83">
        <v>3300</v>
      </c>
      <c r="F35" s="84">
        <f t="shared" si="2"/>
        <v>82.5</v>
      </c>
      <c r="G35" s="83">
        <v>3300</v>
      </c>
      <c r="H35" s="84">
        <f t="shared" si="3"/>
        <v>100</v>
      </c>
      <c r="I35" s="83">
        <v>3300</v>
      </c>
      <c r="J35" s="85">
        <f t="shared" si="4"/>
        <v>100</v>
      </c>
    </row>
    <row r="36" spans="1:10" s="137" customFormat="1" ht="17.25" customHeight="1" x14ac:dyDescent="0.2">
      <c r="A36" s="138" t="s">
        <v>4</v>
      </c>
      <c r="B36" s="103">
        <v>2500</v>
      </c>
      <c r="C36" s="103">
        <v>2996.3</v>
      </c>
      <c r="D36" s="109">
        <f t="shared" si="1"/>
        <v>119.852</v>
      </c>
      <c r="E36" s="103">
        <v>2296.3000000000002</v>
      </c>
      <c r="F36" s="109">
        <f t="shared" si="2"/>
        <v>76.637853352468042</v>
      </c>
      <c r="G36" s="103">
        <v>2296.3000000000002</v>
      </c>
      <c r="H36" s="109">
        <f t="shared" si="3"/>
        <v>100</v>
      </c>
      <c r="I36" s="103">
        <v>2296.3000000000002</v>
      </c>
      <c r="J36" s="113">
        <f t="shared" si="4"/>
        <v>100</v>
      </c>
    </row>
    <row r="37" spans="1:10" s="137" customFormat="1" ht="17.25" customHeight="1" x14ac:dyDescent="0.2">
      <c r="A37" s="138" t="s">
        <v>5</v>
      </c>
      <c r="B37" s="123"/>
      <c r="C37" s="103">
        <v>175</v>
      </c>
      <c r="D37" s="109"/>
      <c r="E37" s="123"/>
      <c r="F37" s="109"/>
      <c r="G37" s="123"/>
      <c r="H37" s="109"/>
      <c r="I37" s="123"/>
      <c r="J37" s="113"/>
    </row>
    <row r="38" spans="1:10" s="137" customFormat="1" ht="17.25" customHeight="1" x14ac:dyDescent="0.2">
      <c r="A38" s="138" t="s">
        <v>6</v>
      </c>
      <c r="B38" s="103">
        <v>2500</v>
      </c>
      <c r="C38" s="103">
        <v>2821.3</v>
      </c>
      <c r="D38" s="109">
        <f t="shared" si="1"/>
        <v>112.852</v>
      </c>
      <c r="E38" s="103">
        <v>2296.3000000000002</v>
      </c>
      <c r="F38" s="109">
        <f t="shared" si="2"/>
        <v>81.391557083613947</v>
      </c>
      <c r="G38" s="103">
        <v>2296.3000000000002</v>
      </c>
      <c r="H38" s="109">
        <f t="shared" si="3"/>
        <v>100</v>
      </c>
      <c r="I38" s="103">
        <v>2296.3000000000002</v>
      </c>
      <c r="J38" s="113">
        <f t="shared" si="4"/>
        <v>100</v>
      </c>
    </row>
    <row r="39" spans="1:10" s="137" customFormat="1" ht="17.25" customHeight="1" x14ac:dyDescent="0.2">
      <c r="A39" s="138" t="s">
        <v>12</v>
      </c>
      <c r="B39" s="103"/>
      <c r="C39" s="103">
        <v>1003.7</v>
      </c>
      <c r="D39" s="109"/>
      <c r="E39" s="103">
        <v>1003.7</v>
      </c>
      <c r="F39" s="109">
        <f t="shared" si="2"/>
        <v>100</v>
      </c>
      <c r="G39" s="103">
        <v>1003.7</v>
      </c>
      <c r="H39" s="109">
        <f t="shared" si="3"/>
        <v>100</v>
      </c>
      <c r="I39" s="103">
        <v>1003.7</v>
      </c>
      <c r="J39" s="113">
        <f t="shared" si="4"/>
        <v>100</v>
      </c>
    </row>
    <row r="40" spans="1:10" s="137" customFormat="1" ht="17.25" customHeight="1" x14ac:dyDescent="0.2">
      <c r="A40" s="138" t="s">
        <v>13</v>
      </c>
      <c r="B40" s="103"/>
      <c r="C40" s="103">
        <v>1003.7</v>
      </c>
      <c r="D40" s="109"/>
      <c r="E40" s="103">
        <v>1003.7</v>
      </c>
      <c r="F40" s="109">
        <f t="shared" si="2"/>
        <v>100</v>
      </c>
      <c r="G40" s="103">
        <v>1003.7</v>
      </c>
      <c r="H40" s="109">
        <f t="shared" si="3"/>
        <v>100</v>
      </c>
      <c r="I40" s="103">
        <v>1003.7</v>
      </c>
      <c r="J40" s="113">
        <f t="shared" si="4"/>
        <v>100</v>
      </c>
    </row>
    <row r="41" spans="1:10" s="87" customFormat="1" ht="24.75" customHeight="1" x14ac:dyDescent="0.2">
      <c r="A41" s="131" t="s">
        <v>22</v>
      </c>
      <c r="B41" s="132">
        <f t="shared" ref="B41:I41" si="8">SUM(B42,B45)</f>
        <v>10651.53</v>
      </c>
      <c r="C41" s="132">
        <f t="shared" si="8"/>
        <v>16422.900000000001</v>
      </c>
      <c r="D41" s="133">
        <f t="shared" si="1"/>
        <v>154.1834834995536</v>
      </c>
      <c r="E41" s="132">
        <f t="shared" si="8"/>
        <v>16755</v>
      </c>
      <c r="F41" s="133">
        <f t="shared" si="2"/>
        <v>102.02217635131431</v>
      </c>
      <c r="G41" s="132">
        <f t="shared" si="8"/>
        <v>16755</v>
      </c>
      <c r="H41" s="133">
        <f t="shared" si="3"/>
        <v>100</v>
      </c>
      <c r="I41" s="132">
        <f t="shared" si="8"/>
        <v>16755</v>
      </c>
      <c r="J41" s="134">
        <f t="shared" si="4"/>
        <v>100</v>
      </c>
    </row>
    <row r="42" spans="1:10" s="86" customFormat="1" ht="17.25" customHeight="1" x14ac:dyDescent="0.2">
      <c r="A42" s="98" t="s">
        <v>34</v>
      </c>
      <c r="B42" s="83">
        <v>6386.14</v>
      </c>
      <c r="C42" s="83">
        <v>6519.05</v>
      </c>
      <c r="D42" s="84">
        <f t="shared" si="1"/>
        <v>102.08122590485019</v>
      </c>
      <c r="E42" s="83">
        <v>8342.86</v>
      </c>
      <c r="F42" s="84">
        <f t="shared" si="2"/>
        <v>127.97662236062004</v>
      </c>
      <c r="G42" s="83">
        <v>8342.86</v>
      </c>
      <c r="H42" s="84">
        <f t="shared" si="3"/>
        <v>100</v>
      </c>
      <c r="I42" s="83">
        <v>8342.86</v>
      </c>
      <c r="J42" s="85">
        <f t="shared" si="4"/>
        <v>100</v>
      </c>
    </row>
    <row r="43" spans="1:10" s="137" customFormat="1" ht="17.25" customHeight="1" x14ac:dyDescent="0.2">
      <c r="A43" s="138" t="s">
        <v>4</v>
      </c>
      <c r="B43" s="103">
        <v>6386.14</v>
      </c>
      <c r="C43" s="103">
        <v>6519.05</v>
      </c>
      <c r="D43" s="109">
        <f t="shared" si="1"/>
        <v>102.08122590485019</v>
      </c>
      <c r="E43" s="103">
        <v>8342.86</v>
      </c>
      <c r="F43" s="109">
        <f t="shared" si="2"/>
        <v>127.97662236062004</v>
      </c>
      <c r="G43" s="103">
        <v>8342.86</v>
      </c>
      <c r="H43" s="109">
        <f t="shared" si="3"/>
        <v>100</v>
      </c>
      <c r="I43" s="103">
        <v>8342.86</v>
      </c>
      <c r="J43" s="113">
        <f t="shared" si="4"/>
        <v>100</v>
      </c>
    </row>
    <row r="44" spans="1:10" s="137" customFormat="1" ht="17.25" customHeight="1" x14ac:dyDescent="0.2">
      <c r="A44" s="138" t="s">
        <v>5</v>
      </c>
      <c r="B44" s="103">
        <v>6386.14</v>
      </c>
      <c r="C44" s="103">
        <v>6519.05</v>
      </c>
      <c r="D44" s="109">
        <f t="shared" si="1"/>
        <v>102.08122590485019</v>
      </c>
      <c r="E44" s="103">
        <v>8342.86</v>
      </c>
      <c r="F44" s="109">
        <f t="shared" si="2"/>
        <v>127.97662236062004</v>
      </c>
      <c r="G44" s="103">
        <v>8342.86</v>
      </c>
      <c r="H44" s="109">
        <f t="shared" si="3"/>
        <v>100</v>
      </c>
      <c r="I44" s="103">
        <v>8342.86</v>
      </c>
      <c r="J44" s="113">
        <f t="shared" si="4"/>
        <v>100</v>
      </c>
    </row>
    <row r="45" spans="1:10" s="86" customFormat="1" ht="16.5" customHeight="1" x14ac:dyDescent="0.2">
      <c r="A45" s="98" t="s">
        <v>37</v>
      </c>
      <c r="B45" s="83">
        <v>4265.3900000000003</v>
      </c>
      <c r="C45" s="83">
        <v>9903.85</v>
      </c>
      <c r="D45" s="84">
        <f t="shared" si="1"/>
        <v>232.19096026389144</v>
      </c>
      <c r="E45" s="83">
        <v>8412.14</v>
      </c>
      <c r="F45" s="84">
        <f t="shared" si="2"/>
        <v>84.938079635697221</v>
      </c>
      <c r="G45" s="83">
        <v>8412.14</v>
      </c>
      <c r="H45" s="84">
        <f t="shared" si="3"/>
        <v>100</v>
      </c>
      <c r="I45" s="83">
        <v>8412.14</v>
      </c>
      <c r="J45" s="85">
        <f t="shared" si="4"/>
        <v>100</v>
      </c>
    </row>
    <row r="46" spans="1:10" s="137" customFormat="1" ht="16.5" customHeight="1" x14ac:dyDescent="0.2">
      <c r="A46" s="138" t="s">
        <v>4</v>
      </c>
      <c r="B46" s="103">
        <v>5265.39</v>
      </c>
      <c r="C46" s="103">
        <v>9903.85</v>
      </c>
      <c r="D46" s="109">
        <f t="shared" si="1"/>
        <v>188.09337959771258</v>
      </c>
      <c r="E46" s="103">
        <v>8412.14</v>
      </c>
      <c r="F46" s="109">
        <f t="shared" si="2"/>
        <v>84.938079635697221</v>
      </c>
      <c r="G46" s="103">
        <v>8412.14</v>
      </c>
      <c r="H46" s="109">
        <f t="shared" si="3"/>
        <v>100</v>
      </c>
      <c r="I46" s="103">
        <v>8412.14</v>
      </c>
      <c r="J46" s="113">
        <f t="shared" si="4"/>
        <v>100</v>
      </c>
    </row>
    <row r="47" spans="1:10" s="137" customFormat="1" ht="16.5" customHeight="1" x14ac:dyDescent="0.2">
      <c r="A47" s="138" t="s">
        <v>5</v>
      </c>
      <c r="B47" s="103">
        <v>3725.49</v>
      </c>
      <c r="C47" s="103">
        <v>9063.85</v>
      </c>
      <c r="D47" s="109">
        <f t="shared" si="1"/>
        <v>243.29282859435941</v>
      </c>
      <c r="E47" s="103">
        <v>7502.14</v>
      </c>
      <c r="F47" s="109">
        <f t="shared" si="2"/>
        <v>82.769904621104715</v>
      </c>
      <c r="G47" s="103">
        <v>7502.14</v>
      </c>
      <c r="H47" s="109">
        <f t="shared" si="3"/>
        <v>100</v>
      </c>
      <c r="I47" s="103">
        <v>7502.14</v>
      </c>
      <c r="J47" s="113">
        <f t="shared" si="4"/>
        <v>100</v>
      </c>
    </row>
    <row r="48" spans="1:10" s="137" customFormat="1" ht="16.5" customHeight="1" x14ac:dyDescent="0.2">
      <c r="A48" s="138" t="s">
        <v>6</v>
      </c>
      <c r="B48" s="103">
        <v>539.9</v>
      </c>
      <c r="C48" s="103">
        <v>840</v>
      </c>
      <c r="D48" s="109">
        <f t="shared" si="1"/>
        <v>155.58436747545844</v>
      </c>
      <c r="E48" s="103">
        <v>910</v>
      </c>
      <c r="F48" s="109">
        <f t="shared" si="2"/>
        <v>108.33333333333333</v>
      </c>
      <c r="G48" s="103">
        <v>910</v>
      </c>
      <c r="H48" s="109">
        <f t="shared" si="3"/>
        <v>100</v>
      </c>
      <c r="I48" s="103">
        <v>910</v>
      </c>
      <c r="J48" s="113">
        <f t="shared" si="4"/>
        <v>100</v>
      </c>
    </row>
    <row r="49" spans="1:10" s="87" customFormat="1" ht="30.75" customHeight="1" x14ac:dyDescent="0.2">
      <c r="A49" s="131" t="s">
        <v>24</v>
      </c>
      <c r="B49" s="132">
        <f t="shared" ref="B49:I49" si="9">SUM(B50)</f>
        <v>760.5</v>
      </c>
      <c r="C49" s="132">
        <f t="shared" si="9"/>
        <v>733.5</v>
      </c>
      <c r="D49" s="133">
        <f t="shared" si="1"/>
        <v>96.449704142011839</v>
      </c>
      <c r="E49" s="132">
        <f t="shared" si="9"/>
        <v>733.5</v>
      </c>
      <c r="F49" s="133">
        <f t="shared" si="2"/>
        <v>100</v>
      </c>
      <c r="G49" s="132">
        <f t="shared" si="9"/>
        <v>733.5</v>
      </c>
      <c r="H49" s="133">
        <f t="shared" si="3"/>
        <v>100</v>
      </c>
      <c r="I49" s="132">
        <f t="shared" si="9"/>
        <v>733.5</v>
      </c>
      <c r="J49" s="134">
        <f t="shared" si="4"/>
        <v>100</v>
      </c>
    </row>
    <row r="50" spans="1:10" s="86" customFormat="1" ht="16.5" customHeight="1" x14ac:dyDescent="0.2">
      <c r="A50" s="98" t="s">
        <v>37</v>
      </c>
      <c r="B50" s="83">
        <v>760.5</v>
      </c>
      <c r="C50" s="83">
        <v>733.5</v>
      </c>
      <c r="D50" s="84">
        <f t="shared" si="1"/>
        <v>96.449704142011839</v>
      </c>
      <c r="E50" s="83">
        <v>733.5</v>
      </c>
      <c r="F50" s="84">
        <f t="shared" si="2"/>
        <v>100</v>
      </c>
      <c r="G50" s="83">
        <v>733.5</v>
      </c>
      <c r="H50" s="84">
        <f t="shared" si="3"/>
        <v>100</v>
      </c>
      <c r="I50" s="83">
        <v>733.5</v>
      </c>
      <c r="J50" s="85">
        <f t="shared" si="4"/>
        <v>100</v>
      </c>
    </row>
    <row r="51" spans="1:10" s="137" customFormat="1" ht="16.5" customHeight="1" x14ac:dyDescent="0.2">
      <c r="A51" s="138" t="s">
        <v>4</v>
      </c>
      <c r="B51" s="103">
        <v>760.5</v>
      </c>
      <c r="C51" s="103">
        <v>733.5</v>
      </c>
      <c r="D51" s="109">
        <f t="shared" si="1"/>
        <v>96.449704142011839</v>
      </c>
      <c r="E51" s="103">
        <v>733.5</v>
      </c>
      <c r="F51" s="109">
        <f t="shared" si="2"/>
        <v>100</v>
      </c>
      <c r="G51" s="103">
        <v>733.5</v>
      </c>
      <c r="H51" s="109">
        <f t="shared" si="3"/>
        <v>100</v>
      </c>
      <c r="I51" s="103">
        <v>733.5</v>
      </c>
      <c r="J51" s="113">
        <f t="shared" si="4"/>
        <v>100</v>
      </c>
    </row>
    <row r="52" spans="1:10" s="137" customFormat="1" ht="25.5" x14ac:dyDescent="0.2">
      <c r="A52" s="138" t="s">
        <v>80</v>
      </c>
      <c r="B52" s="103">
        <v>760.5</v>
      </c>
      <c r="C52" s="103">
        <v>733.5</v>
      </c>
      <c r="D52" s="109">
        <f t="shared" si="1"/>
        <v>96.449704142011839</v>
      </c>
      <c r="E52" s="103">
        <v>733.5</v>
      </c>
      <c r="F52" s="109">
        <f t="shared" si="2"/>
        <v>100</v>
      </c>
      <c r="G52" s="103">
        <v>733.5</v>
      </c>
      <c r="H52" s="109">
        <f t="shared" si="3"/>
        <v>100</v>
      </c>
      <c r="I52" s="103">
        <v>733.5</v>
      </c>
      <c r="J52" s="113">
        <f t="shared" si="4"/>
        <v>100</v>
      </c>
    </row>
    <row r="53" spans="1:10" s="87" customFormat="1" ht="31.5" customHeight="1" x14ac:dyDescent="0.2">
      <c r="A53" s="29" t="s">
        <v>25</v>
      </c>
      <c r="B53" s="30">
        <f t="shared" ref="B53:I53" si="10">B54</f>
        <v>5981.8600000000006</v>
      </c>
      <c r="C53" s="30">
        <f t="shared" si="10"/>
        <v>4763.6699999999992</v>
      </c>
      <c r="D53" s="73">
        <f t="shared" si="1"/>
        <v>79.635263948002773</v>
      </c>
      <c r="E53" s="30">
        <f t="shared" si="10"/>
        <v>5500</v>
      </c>
      <c r="F53" s="73">
        <f t="shared" si="2"/>
        <v>115.4572000159541</v>
      </c>
      <c r="G53" s="30">
        <f t="shared" si="10"/>
        <v>5500</v>
      </c>
      <c r="H53" s="73">
        <f t="shared" si="3"/>
        <v>100</v>
      </c>
      <c r="I53" s="30">
        <f t="shared" si="10"/>
        <v>5500</v>
      </c>
      <c r="J53" s="74">
        <f t="shared" si="4"/>
        <v>100</v>
      </c>
    </row>
    <row r="54" spans="1:10" s="87" customFormat="1" ht="24.75" customHeight="1" x14ac:dyDescent="0.2">
      <c r="A54" s="131" t="s">
        <v>26</v>
      </c>
      <c r="B54" s="132">
        <f t="shared" ref="B54:I54" si="11">SUM(B55,B58,B61)</f>
        <v>5981.8600000000006</v>
      </c>
      <c r="C54" s="132">
        <f t="shared" si="11"/>
        <v>4763.6699999999992</v>
      </c>
      <c r="D54" s="133">
        <f t="shared" si="1"/>
        <v>79.635263948002773</v>
      </c>
      <c r="E54" s="132">
        <f t="shared" si="11"/>
        <v>5500</v>
      </c>
      <c r="F54" s="133">
        <f t="shared" si="2"/>
        <v>115.4572000159541</v>
      </c>
      <c r="G54" s="132">
        <f t="shared" si="11"/>
        <v>5500</v>
      </c>
      <c r="H54" s="133">
        <f t="shared" si="3"/>
        <v>100</v>
      </c>
      <c r="I54" s="132">
        <f t="shared" si="11"/>
        <v>5500</v>
      </c>
      <c r="J54" s="134">
        <f t="shared" si="4"/>
        <v>100</v>
      </c>
    </row>
    <row r="55" spans="1:10" s="86" customFormat="1" ht="16.5" customHeight="1" x14ac:dyDescent="0.2">
      <c r="A55" s="98" t="s">
        <v>36</v>
      </c>
      <c r="B55" s="83">
        <v>3190.63</v>
      </c>
      <c r="C55" s="83">
        <v>3594.63</v>
      </c>
      <c r="D55" s="84">
        <f t="shared" si="1"/>
        <v>112.66207614170243</v>
      </c>
      <c r="E55" s="83">
        <v>5000</v>
      </c>
      <c r="F55" s="84">
        <f t="shared" si="2"/>
        <v>139.09637431390712</v>
      </c>
      <c r="G55" s="83">
        <v>5000</v>
      </c>
      <c r="H55" s="84">
        <f t="shared" si="3"/>
        <v>100</v>
      </c>
      <c r="I55" s="83">
        <v>5000</v>
      </c>
      <c r="J55" s="85">
        <f t="shared" si="4"/>
        <v>100</v>
      </c>
    </row>
    <row r="56" spans="1:10" s="137" customFormat="1" ht="16.5" customHeight="1" x14ac:dyDescent="0.2">
      <c r="A56" s="138" t="s">
        <v>12</v>
      </c>
      <c r="B56" s="103">
        <v>3190.63</v>
      </c>
      <c r="C56" s="103">
        <v>3594.63</v>
      </c>
      <c r="D56" s="109">
        <f t="shared" si="1"/>
        <v>112.66207614170243</v>
      </c>
      <c r="E56" s="103">
        <v>5000</v>
      </c>
      <c r="F56" s="109">
        <f t="shared" si="2"/>
        <v>139.09637431390712</v>
      </c>
      <c r="G56" s="103">
        <v>5000</v>
      </c>
      <c r="H56" s="109">
        <f t="shared" si="3"/>
        <v>100</v>
      </c>
      <c r="I56" s="103">
        <v>5000</v>
      </c>
      <c r="J56" s="113">
        <f t="shared" si="4"/>
        <v>100</v>
      </c>
    </row>
    <row r="57" spans="1:10" s="137" customFormat="1" ht="16.5" customHeight="1" x14ac:dyDescent="0.2">
      <c r="A57" s="138" t="s">
        <v>13</v>
      </c>
      <c r="B57" s="103">
        <v>3190.63</v>
      </c>
      <c r="C57" s="103">
        <v>3594.63</v>
      </c>
      <c r="D57" s="109">
        <f t="shared" si="1"/>
        <v>112.66207614170243</v>
      </c>
      <c r="E57" s="103">
        <v>5000</v>
      </c>
      <c r="F57" s="109">
        <f t="shared" si="2"/>
        <v>139.09637431390712</v>
      </c>
      <c r="G57" s="103">
        <v>5000</v>
      </c>
      <c r="H57" s="109">
        <f t="shared" si="3"/>
        <v>100</v>
      </c>
      <c r="I57" s="103">
        <v>5000</v>
      </c>
      <c r="J57" s="113">
        <f t="shared" si="4"/>
        <v>100</v>
      </c>
    </row>
    <row r="58" spans="1:10" s="86" customFormat="1" ht="16.5" customHeight="1" x14ac:dyDescent="0.2">
      <c r="A58" s="98" t="s">
        <v>37</v>
      </c>
      <c r="B58" s="83">
        <v>2791.23</v>
      </c>
      <c r="C58" s="83">
        <v>1064.3499999999999</v>
      </c>
      <c r="D58" s="84">
        <f t="shared" si="1"/>
        <v>38.131934666795637</v>
      </c>
      <c r="E58" s="83">
        <v>500</v>
      </c>
      <c r="F58" s="84">
        <f t="shared" si="2"/>
        <v>46.977028233193977</v>
      </c>
      <c r="G58" s="83">
        <v>500</v>
      </c>
      <c r="H58" s="84">
        <f t="shared" si="3"/>
        <v>100</v>
      </c>
      <c r="I58" s="83">
        <v>500</v>
      </c>
      <c r="J58" s="85">
        <f t="shared" si="4"/>
        <v>100</v>
      </c>
    </row>
    <row r="59" spans="1:10" s="137" customFormat="1" ht="16.5" customHeight="1" x14ac:dyDescent="0.2">
      <c r="A59" s="138" t="s">
        <v>12</v>
      </c>
      <c r="B59" s="103">
        <v>2791.23</v>
      </c>
      <c r="C59" s="103">
        <v>1064.3499999999999</v>
      </c>
      <c r="D59" s="109">
        <f t="shared" si="1"/>
        <v>38.131934666795637</v>
      </c>
      <c r="E59" s="103">
        <v>500</v>
      </c>
      <c r="F59" s="109">
        <f t="shared" si="2"/>
        <v>46.977028233193977</v>
      </c>
      <c r="G59" s="103">
        <v>500</v>
      </c>
      <c r="H59" s="109">
        <f t="shared" si="3"/>
        <v>100</v>
      </c>
      <c r="I59" s="103">
        <v>500</v>
      </c>
      <c r="J59" s="113">
        <f t="shared" si="4"/>
        <v>100</v>
      </c>
    </row>
    <row r="60" spans="1:10" s="137" customFormat="1" ht="16.5" customHeight="1" x14ac:dyDescent="0.2">
      <c r="A60" s="138" t="s">
        <v>13</v>
      </c>
      <c r="B60" s="103">
        <v>2791.23</v>
      </c>
      <c r="C60" s="103">
        <v>1064.3499999999999</v>
      </c>
      <c r="D60" s="109">
        <f t="shared" si="1"/>
        <v>38.131934666795637</v>
      </c>
      <c r="E60" s="103">
        <v>500</v>
      </c>
      <c r="F60" s="109">
        <f t="shared" si="2"/>
        <v>46.977028233193977</v>
      </c>
      <c r="G60" s="103">
        <v>500</v>
      </c>
      <c r="H60" s="109">
        <f t="shared" si="3"/>
        <v>100</v>
      </c>
      <c r="I60" s="103">
        <v>500</v>
      </c>
      <c r="J60" s="113">
        <f t="shared" si="4"/>
        <v>100</v>
      </c>
    </row>
    <row r="61" spans="1:10" s="86" customFormat="1" ht="25.5" x14ac:dyDescent="0.2">
      <c r="A61" s="98" t="s">
        <v>38</v>
      </c>
      <c r="B61" s="83"/>
      <c r="C61" s="83">
        <v>104.69</v>
      </c>
      <c r="D61" s="84"/>
      <c r="E61" s="99"/>
      <c r="F61" s="84"/>
      <c r="G61" s="99"/>
      <c r="H61" s="84"/>
      <c r="I61" s="99"/>
      <c r="J61" s="85"/>
    </row>
    <row r="62" spans="1:10" s="137" customFormat="1" ht="16.5" customHeight="1" x14ac:dyDescent="0.2">
      <c r="A62" s="138" t="s">
        <v>12</v>
      </c>
      <c r="B62" s="103"/>
      <c r="C62" s="103">
        <v>104.69</v>
      </c>
      <c r="D62" s="109"/>
      <c r="E62" s="123"/>
      <c r="F62" s="109"/>
      <c r="G62" s="123"/>
      <c r="H62" s="109"/>
      <c r="I62" s="123"/>
      <c r="J62" s="113"/>
    </row>
    <row r="63" spans="1:10" s="137" customFormat="1" ht="16.5" customHeight="1" thickBot="1" x14ac:dyDescent="0.25">
      <c r="A63" s="141" t="s">
        <v>13</v>
      </c>
      <c r="B63" s="105"/>
      <c r="C63" s="105">
        <v>104.69</v>
      </c>
      <c r="D63" s="111"/>
      <c r="E63" s="125"/>
      <c r="F63" s="111"/>
      <c r="G63" s="125"/>
      <c r="H63" s="111"/>
      <c r="I63" s="125"/>
      <c r="J63" s="115"/>
    </row>
    <row r="64" spans="1:10" ht="39" customHeight="1" thickBot="1" x14ac:dyDescent="0.2">
      <c r="A64" s="76" t="s">
        <v>40</v>
      </c>
      <c r="B64" s="95">
        <f>SUM(B53,B33,B12,B6)</f>
        <v>1112264.5599999998</v>
      </c>
      <c r="C64" s="95">
        <f>SUM(C6,C12,C33,C53)</f>
        <v>1268664.3899999999</v>
      </c>
      <c r="D64" s="78">
        <f>C64/B64*100</f>
        <v>114.06138751737267</v>
      </c>
      <c r="E64" s="95">
        <f>SUM(E6,E12,E33,E53)</f>
        <v>1209856</v>
      </c>
      <c r="F64" s="78">
        <f>E64/C64*100</f>
        <v>95.364543179146068</v>
      </c>
      <c r="G64" s="95">
        <f>SUM(G6,G12,G33,G53)</f>
        <v>1201856</v>
      </c>
      <c r="H64" s="78">
        <f>G64/E64*100</f>
        <v>99.3387642826915</v>
      </c>
      <c r="I64" s="95">
        <f>SUM(I6,I12,I33,I53)</f>
        <v>1201856</v>
      </c>
      <c r="J64" s="79">
        <f>I64/G64*100</f>
        <v>100</v>
      </c>
    </row>
    <row r="65" spans="2:10" s="86" customFormat="1" ht="12.75" x14ac:dyDescent="0.2">
      <c r="B65" s="135"/>
      <c r="C65" s="135"/>
      <c r="D65" s="136"/>
      <c r="E65" s="135"/>
      <c r="F65" s="136"/>
      <c r="G65" s="135"/>
      <c r="H65" s="136"/>
      <c r="I65" s="135"/>
      <c r="J65" s="136"/>
    </row>
    <row r="66" spans="2:10" s="86" customFormat="1" ht="12.75" x14ac:dyDescent="0.2">
      <c r="B66" s="135"/>
      <c r="C66" s="135"/>
      <c r="D66" s="136"/>
      <c r="E66" s="135"/>
      <c r="F66" s="136"/>
      <c r="G66" s="135"/>
      <c r="H66" s="136"/>
      <c r="I66" s="135"/>
      <c r="J66" s="136"/>
    </row>
    <row r="67" spans="2:10" s="86" customFormat="1" ht="12.75" x14ac:dyDescent="0.2">
      <c r="B67" s="135"/>
      <c r="C67" s="135"/>
      <c r="D67" s="136"/>
      <c r="E67" s="135"/>
      <c r="F67" s="136"/>
      <c r="G67" s="135"/>
      <c r="H67" s="136"/>
      <c r="I67" s="135"/>
      <c r="J67" s="136"/>
    </row>
    <row r="68" spans="2:10" s="86" customFormat="1" ht="12.75" x14ac:dyDescent="0.2">
      <c r="B68" s="135"/>
      <c r="C68" s="135"/>
      <c r="D68" s="136"/>
      <c r="E68" s="135"/>
      <c r="F68" s="136"/>
      <c r="G68" s="135"/>
      <c r="H68" s="136"/>
      <c r="I68" s="135"/>
      <c r="J68" s="136"/>
    </row>
    <row r="69" spans="2:10" s="86" customFormat="1" ht="12.75" x14ac:dyDescent="0.2">
      <c r="B69" s="135"/>
      <c r="C69" s="135"/>
      <c r="D69" s="136"/>
      <c r="E69" s="135"/>
      <c r="F69" s="136"/>
      <c r="G69" s="135"/>
      <c r="H69" s="136"/>
      <c r="I69" s="135"/>
      <c r="J69" s="136"/>
    </row>
    <row r="70" spans="2:10" s="86" customFormat="1" ht="12.75" x14ac:dyDescent="0.2">
      <c r="B70" s="135"/>
      <c r="C70" s="135"/>
      <c r="D70" s="136"/>
      <c r="E70" s="135"/>
      <c r="F70" s="136"/>
      <c r="G70" s="135"/>
      <c r="H70" s="136"/>
      <c r="I70" s="135"/>
      <c r="J70" s="136"/>
    </row>
    <row r="71" spans="2:10" s="86" customFormat="1" ht="12.75" x14ac:dyDescent="0.2">
      <c r="B71" s="135"/>
      <c r="C71" s="135"/>
      <c r="D71" s="136"/>
      <c r="E71" s="135"/>
      <c r="F71" s="136"/>
      <c r="G71" s="135"/>
      <c r="H71" s="136"/>
      <c r="I71" s="135"/>
      <c r="J71" s="136"/>
    </row>
    <row r="72" spans="2:10" s="86" customFormat="1" ht="12.75" x14ac:dyDescent="0.2">
      <c r="B72" s="135"/>
      <c r="C72" s="135"/>
      <c r="D72" s="136"/>
      <c r="E72" s="135"/>
      <c r="F72" s="136"/>
      <c r="G72" s="135"/>
      <c r="H72" s="136"/>
      <c r="I72" s="135"/>
      <c r="J72" s="136"/>
    </row>
    <row r="73" spans="2:10" s="86" customFormat="1" ht="12.75" x14ac:dyDescent="0.2">
      <c r="B73" s="135"/>
      <c r="C73" s="135"/>
      <c r="D73" s="136"/>
      <c r="E73" s="135"/>
      <c r="F73" s="136"/>
      <c r="G73" s="135"/>
      <c r="H73" s="136"/>
      <c r="I73" s="135"/>
      <c r="J73" s="136"/>
    </row>
    <row r="74" spans="2:10" s="86" customFormat="1" ht="12.75" x14ac:dyDescent="0.2">
      <c r="B74" s="135"/>
      <c r="C74" s="135"/>
      <c r="D74" s="136"/>
      <c r="E74" s="135"/>
      <c r="F74" s="136"/>
      <c r="G74" s="135"/>
      <c r="H74" s="136"/>
      <c r="I74" s="135"/>
      <c r="J74" s="136"/>
    </row>
    <row r="75" spans="2:10" s="86" customFormat="1" ht="12.75" x14ac:dyDescent="0.2">
      <c r="B75" s="135"/>
      <c r="C75" s="135"/>
      <c r="D75" s="136"/>
      <c r="E75" s="135"/>
      <c r="F75" s="136"/>
      <c r="G75" s="135"/>
      <c r="H75" s="136"/>
      <c r="I75" s="135"/>
      <c r="J75" s="136"/>
    </row>
    <row r="76" spans="2:10" s="86" customFormat="1" ht="12.75" x14ac:dyDescent="0.2">
      <c r="B76" s="135"/>
      <c r="C76" s="135"/>
      <c r="D76" s="136"/>
      <c r="E76" s="135"/>
      <c r="F76" s="136"/>
      <c r="G76" s="135"/>
      <c r="H76" s="136"/>
      <c r="I76" s="135"/>
      <c r="J76" s="136"/>
    </row>
    <row r="77" spans="2:10" s="86" customFormat="1" ht="12.75" x14ac:dyDescent="0.2">
      <c r="B77" s="135"/>
      <c r="C77" s="135"/>
      <c r="D77" s="136"/>
      <c r="E77" s="135"/>
      <c r="F77" s="136"/>
      <c r="G77" s="135"/>
      <c r="H77" s="136"/>
      <c r="I77" s="135"/>
      <c r="J77" s="136"/>
    </row>
    <row r="78" spans="2:10" s="86" customFormat="1" ht="12.75" x14ac:dyDescent="0.2">
      <c r="B78" s="135"/>
      <c r="C78" s="135"/>
      <c r="D78" s="136"/>
      <c r="E78" s="135"/>
      <c r="F78" s="136"/>
      <c r="G78" s="135"/>
      <c r="H78" s="136"/>
      <c r="I78" s="135"/>
      <c r="J78" s="136"/>
    </row>
    <row r="79" spans="2:10" s="86" customFormat="1" ht="12.75" x14ac:dyDescent="0.2">
      <c r="B79" s="135"/>
      <c r="C79" s="135"/>
      <c r="D79" s="136"/>
      <c r="E79" s="135"/>
      <c r="F79" s="136"/>
      <c r="G79" s="135"/>
      <c r="H79" s="136"/>
      <c r="I79" s="135"/>
      <c r="J79" s="136"/>
    </row>
    <row r="80" spans="2:10" s="86" customFormat="1" ht="12.75" x14ac:dyDescent="0.2">
      <c r="B80" s="135"/>
      <c r="C80" s="135"/>
      <c r="D80" s="136"/>
      <c r="E80" s="135"/>
      <c r="F80" s="136"/>
      <c r="G80" s="135"/>
      <c r="H80" s="136"/>
      <c r="I80" s="135"/>
      <c r="J80" s="136"/>
    </row>
    <row r="81" spans="2:10" s="86" customFormat="1" ht="12.75" x14ac:dyDescent="0.2">
      <c r="B81" s="135"/>
      <c r="C81" s="135"/>
      <c r="D81" s="136"/>
      <c r="E81" s="135"/>
      <c r="F81" s="136"/>
      <c r="G81" s="135"/>
      <c r="H81" s="136"/>
      <c r="I81" s="135"/>
      <c r="J81" s="136"/>
    </row>
    <row r="82" spans="2:10" s="86" customFormat="1" ht="12.75" x14ac:dyDescent="0.2">
      <c r="B82" s="135"/>
      <c r="C82" s="135"/>
      <c r="D82" s="136"/>
      <c r="E82" s="135"/>
      <c r="F82" s="136"/>
      <c r="G82" s="135"/>
      <c r="H82" s="136"/>
      <c r="I82" s="135"/>
      <c r="J82" s="136"/>
    </row>
    <row r="83" spans="2:10" s="86" customFormat="1" ht="12.75" x14ac:dyDescent="0.2">
      <c r="B83" s="135"/>
      <c r="C83" s="135"/>
      <c r="D83" s="136"/>
      <c r="E83" s="135"/>
      <c r="F83" s="136"/>
      <c r="G83" s="135"/>
      <c r="H83" s="136"/>
      <c r="I83" s="135"/>
      <c r="J83" s="136"/>
    </row>
    <row r="84" spans="2:10" s="86" customFormat="1" ht="12.75" x14ac:dyDescent="0.2">
      <c r="B84" s="135"/>
      <c r="C84" s="135"/>
      <c r="D84" s="136"/>
      <c r="E84" s="135"/>
      <c r="F84" s="136"/>
      <c r="G84" s="135"/>
      <c r="H84" s="136"/>
      <c r="I84" s="135"/>
      <c r="J84" s="136"/>
    </row>
    <row r="85" spans="2:10" s="86" customFormat="1" ht="12.75" x14ac:dyDescent="0.2">
      <c r="B85" s="135"/>
      <c r="C85" s="135"/>
      <c r="D85" s="136"/>
      <c r="E85" s="135"/>
      <c r="F85" s="136"/>
      <c r="G85" s="135"/>
      <c r="H85" s="136"/>
      <c r="I85" s="135"/>
      <c r="J85" s="136"/>
    </row>
    <row r="86" spans="2:10" s="86" customFormat="1" ht="12.75" x14ac:dyDescent="0.2">
      <c r="B86" s="135"/>
      <c r="C86" s="135"/>
      <c r="D86" s="136"/>
      <c r="E86" s="135"/>
      <c r="F86" s="136"/>
      <c r="G86" s="135"/>
      <c r="H86" s="136"/>
      <c r="I86" s="135"/>
      <c r="J86" s="136"/>
    </row>
    <row r="87" spans="2:10" s="86" customFormat="1" ht="12.75" x14ac:dyDescent="0.2">
      <c r="B87" s="135"/>
      <c r="C87" s="135"/>
      <c r="D87" s="136"/>
      <c r="E87" s="135"/>
      <c r="F87" s="136"/>
      <c r="G87" s="135"/>
      <c r="H87" s="136"/>
      <c r="I87" s="135"/>
      <c r="J87" s="136"/>
    </row>
    <row r="88" spans="2:10" s="86" customFormat="1" ht="12.75" x14ac:dyDescent="0.2">
      <c r="B88" s="135"/>
      <c r="C88" s="135"/>
      <c r="D88" s="136"/>
      <c r="E88" s="135"/>
      <c r="F88" s="136"/>
      <c r="G88" s="135"/>
      <c r="H88" s="136"/>
      <c r="I88" s="135"/>
      <c r="J88" s="136"/>
    </row>
    <row r="89" spans="2:10" s="86" customFormat="1" ht="12.75" x14ac:dyDescent="0.2">
      <c r="B89" s="135"/>
      <c r="C89" s="135"/>
      <c r="D89" s="136"/>
      <c r="E89" s="135"/>
      <c r="F89" s="136"/>
      <c r="G89" s="135"/>
      <c r="H89" s="136"/>
      <c r="I89" s="135"/>
      <c r="J89" s="136"/>
    </row>
    <row r="90" spans="2:10" s="86" customFormat="1" ht="12.75" x14ac:dyDescent="0.2">
      <c r="B90" s="135"/>
      <c r="C90" s="135"/>
      <c r="D90" s="136"/>
      <c r="E90" s="135"/>
      <c r="F90" s="136"/>
      <c r="G90" s="135"/>
      <c r="H90" s="136"/>
      <c r="I90" s="135"/>
      <c r="J90" s="136"/>
    </row>
    <row r="91" spans="2:10" s="86" customFormat="1" ht="12.75" x14ac:dyDescent="0.2">
      <c r="B91" s="135"/>
      <c r="C91" s="135"/>
      <c r="D91" s="136"/>
      <c r="E91" s="135"/>
      <c r="F91" s="136"/>
      <c r="G91" s="135"/>
      <c r="H91" s="136"/>
      <c r="I91" s="135"/>
      <c r="J91" s="136"/>
    </row>
    <row r="92" spans="2:10" s="86" customFormat="1" ht="12.75" x14ac:dyDescent="0.2">
      <c r="B92" s="135"/>
      <c r="C92" s="135"/>
      <c r="D92" s="136"/>
      <c r="E92" s="135"/>
      <c r="F92" s="136"/>
      <c r="G92" s="135"/>
      <c r="H92" s="136"/>
      <c r="I92" s="135"/>
      <c r="J92" s="136"/>
    </row>
    <row r="93" spans="2:10" s="86" customFormat="1" ht="12.75" x14ac:dyDescent="0.2">
      <c r="B93" s="135"/>
      <c r="C93" s="135"/>
      <c r="D93" s="136"/>
      <c r="E93" s="135"/>
      <c r="F93" s="136"/>
      <c r="G93" s="135"/>
      <c r="H93" s="136"/>
      <c r="I93" s="135"/>
      <c r="J93" s="136"/>
    </row>
    <row r="94" spans="2:10" s="86" customFormat="1" ht="12.75" x14ac:dyDescent="0.2">
      <c r="B94" s="135"/>
      <c r="C94" s="135"/>
      <c r="D94" s="136"/>
      <c r="E94" s="135"/>
      <c r="F94" s="136"/>
      <c r="G94" s="135"/>
      <c r="H94" s="136"/>
      <c r="I94" s="135"/>
      <c r="J94" s="136"/>
    </row>
    <row r="95" spans="2:10" s="86" customFormat="1" ht="12.75" x14ac:dyDescent="0.2">
      <c r="B95" s="135"/>
      <c r="C95" s="135"/>
      <c r="D95" s="136"/>
      <c r="E95" s="135"/>
      <c r="F95" s="136"/>
      <c r="G95" s="135"/>
      <c r="H95" s="136"/>
      <c r="I95" s="135"/>
      <c r="J95" s="136"/>
    </row>
    <row r="96" spans="2:10" s="86" customFormat="1" ht="12.75" x14ac:dyDescent="0.2">
      <c r="B96" s="135"/>
      <c r="C96" s="135"/>
      <c r="D96" s="136"/>
      <c r="E96" s="135"/>
      <c r="F96" s="136"/>
      <c r="G96" s="135"/>
      <c r="H96" s="136"/>
      <c r="I96" s="135"/>
      <c r="J96" s="136"/>
    </row>
    <row r="97" spans="2:10" s="86" customFormat="1" ht="12.75" x14ac:dyDescent="0.2">
      <c r="B97" s="135"/>
      <c r="C97" s="135"/>
      <c r="D97" s="136"/>
      <c r="E97" s="135"/>
      <c r="F97" s="136"/>
      <c r="G97" s="135"/>
      <c r="H97" s="136"/>
      <c r="I97" s="135"/>
      <c r="J97" s="136"/>
    </row>
    <row r="98" spans="2:10" s="86" customFormat="1" ht="12.75" x14ac:dyDescent="0.2">
      <c r="B98" s="135"/>
      <c r="C98" s="135"/>
      <c r="D98" s="136"/>
      <c r="E98" s="135"/>
      <c r="F98" s="136"/>
      <c r="G98" s="135"/>
      <c r="H98" s="136"/>
      <c r="I98" s="135"/>
      <c r="J98" s="136"/>
    </row>
    <row r="99" spans="2:10" s="86" customFormat="1" ht="12.75" x14ac:dyDescent="0.2">
      <c r="B99" s="135"/>
      <c r="C99" s="135"/>
      <c r="D99" s="136"/>
      <c r="E99" s="135"/>
      <c r="F99" s="136"/>
      <c r="G99" s="135"/>
      <c r="H99" s="136"/>
      <c r="I99" s="135"/>
      <c r="J99" s="136"/>
    </row>
    <row r="100" spans="2:10" s="86" customFormat="1" ht="12.75" x14ac:dyDescent="0.2">
      <c r="B100" s="135"/>
      <c r="C100" s="135"/>
      <c r="D100" s="136"/>
      <c r="E100" s="135"/>
      <c r="F100" s="136"/>
      <c r="G100" s="135"/>
      <c r="H100" s="136"/>
      <c r="I100" s="135"/>
      <c r="J100" s="136"/>
    </row>
    <row r="101" spans="2:10" s="86" customFormat="1" ht="12.75" x14ac:dyDescent="0.2">
      <c r="B101" s="135"/>
      <c r="C101" s="135"/>
      <c r="D101" s="136"/>
      <c r="E101" s="135"/>
      <c r="F101" s="136"/>
      <c r="G101" s="135"/>
      <c r="H101" s="136"/>
      <c r="I101" s="135"/>
      <c r="J101" s="136"/>
    </row>
    <row r="102" spans="2:10" s="86" customFormat="1" ht="12.75" x14ac:dyDescent="0.2">
      <c r="B102" s="135"/>
      <c r="C102" s="135"/>
      <c r="D102" s="136"/>
      <c r="E102" s="135"/>
      <c r="F102" s="136"/>
      <c r="G102" s="135"/>
      <c r="H102" s="136"/>
      <c r="I102" s="135"/>
      <c r="J102" s="136"/>
    </row>
    <row r="103" spans="2:10" s="86" customFormat="1" ht="12.75" x14ac:dyDescent="0.2">
      <c r="B103" s="135"/>
      <c r="C103" s="135"/>
      <c r="D103" s="136"/>
      <c r="E103" s="135"/>
      <c r="F103" s="136"/>
      <c r="G103" s="135"/>
      <c r="H103" s="136"/>
      <c r="I103" s="135"/>
      <c r="J103" s="136"/>
    </row>
    <row r="104" spans="2:10" s="86" customFormat="1" ht="12.75" x14ac:dyDescent="0.2">
      <c r="B104" s="135"/>
      <c r="C104" s="135"/>
      <c r="D104" s="136"/>
      <c r="E104" s="135"/>
      <c r="F104" s="136"/>
      <c r="G104" s="135"/>
      <c r="H104" s="136"/>
      <c r="I104" s="135"/>
      <c r="J104" s="136"/>
    </row>
    <row r="105" spans="2:10" s="86" customFormat="1" ht="12.75" x14ac:dyDescent="0.2">
      <c r="B105" s="135"/>
      <c r="C105" s="135"/>
      <c r="D105" s="136"/>
      <c r="E105" s="135"/>
      <c r="F105" s="136"/>
      <c r="G105" s="135"/>
      <c r="H105" s="136"/>
      <c r="I105" s="135"/>
      <c r="J105" s="136"/>
    </row>
    <row r="106" spans="2:10" s="86" customFormat="1" ht="12.75" x14ac:dyDescent="0.2">
      <c r="B106" s="135"/>
      <c r="C106" s="135"/>
      <c r="D106" s="136"/>
      <c r="E106" s="135"/>
      <c r="F106" s="136"/>
      <c r="G106" s="135"/>
      <c r="H106" s="136"/>
      <c r="I106" s="135"/>
      <c r="J106" s="136"/>
    </row>
    <row r="107" spans="2:10" s="86" customFormat="1" ht="12.75" x14ac:dyDescent="0.2">
      <c r="B107" s="135"/>
      <c r="C107" s="135"/>
      <c r="D107" s="136"/>
      <c r="E107" s="135"/>
      <c r="F107" s="136"/>
      <c r="G107" s="135"/>
      <c r="H107" s="136"/>
      <c r="I107" s="135"/>
      <c r="J107" s="136"/>
    </row>
    <row r="108" spans="2:10" s="86" customFormat="1" ht="12.75" x14ac:dyDescent="0.2">
      <c r="B108" s="135"/>
      <c r="C108" s="135"/>
      <c r="D108" s="136"/>
      <c r="E108" s="135"/>
      <c r="F108" s="136"/>
      <c r="G108" s="135"/>
      <c r="H108" s="136"/>
      <c r="I108" s="135"/>
      <c r="J108" s="136"/>
    </row>
    <row r="109" spans="2:10" s="86" customFormat="1" ht="12.75" x14ac:dyDescent="0.2">
      <c r="B109" s="135"/>
      <c r="C109" s="135"/>
      <c r="D109" s="136"/>
      <c r="E109" s="135"/>
      <c r="F109" s="136"/>
      <c r="G109" s="135"/>
      <c r="H109" s="136"/>
      <c r="I109" s="135"/>
      <c r="J109" s="136"/>
    </row>
    <row r="110" spans="2:10" s="86" customFormat="1" ht="12.75" x14ac:dyDescent="0.2">
      <c r="B110" s="135"/>
      <c r="C110" s="135"/>
      <c r="D110" s="136"/>
      <c r="E110" s="135"/>
      <c r="F110" s="136"/>
      <c r="G110" s="135"/>
      <c r="H110" s="136"/>
      <c r="I110" s="135"/>
      <c r="J110" s="136"/>
    </row>
    <row r="111" spans="2:10" s="86" customFormat="1" ht="12.75" x14ac:dyDescent="0.2">
      <c r="B111" s="135"/>
      <c r="C111" s="135"/>
      <c r="D111" s="136"/>
      <c r="E111" s="135"/>
      <c r="F111" s="136"/>
      <c r="G111" s="135"/>
      <c r="H111" s="136"/>
      <c r="I111" s="135"/>
      <c r="J111" s="136"/>
    </row>
    <row r="112" spans="2:10" s="86" customFormat="1" ht="12.75" x14ac:dyDescent="0.2">
      <c r="B112" s="135"/>
      <c r="C112" s="135"/>
      <c r="D112" s="136"/>
      <c r="E112" s="135"/>
      <c r="F112" s="136"/>
      <c r="G112" s="135"/>
      <c r="H112" s="136"/>
      <c r="I112" s="135"/>
      <c r="J112" s="136"/>
    </row>
    <row r="113" spans="2:10" s="86" customFormat="1" ht="12.75" x14ac:dyDescent="0.2">
      <c r="B113" s="135"/>
      <c r="C113" s="135"/>
      <c r="D113" s="136"/>
      <c r="E113" s="135"/>
      <c r="F113" s="136"/>
      <c r="G113" s="135"/>
      <c r="H113" s="136"/>
      <c r="I113" s="135"/>
      <c r="J113" s="136"/>
    </row>
    <row r="114" spans="2:10" s="86" customFormat="1" ht="12.75" x14ac:dyDescent="0.2">
      <c r="B114" s="135"/>
      <c r="C114" s="135"/>
      <c r="D114" s="136"/>
      <c r="E114" s="135"/>
      <c r="F114" s="136"/>
      <c r="G114" s="135"/>
      <c r="H114" s="136"/>
      <c r="I114" s="135"/>
      <c r="J114" s="136"/>
    </row>
    <row r="115" spans="2:10" s="86" customFormat="1" ht="12.75" x14ac:dyDescent="0.2">
      <c r="B115" s="135"/>
      <c r="C115" s="135"/>
      <c r="D115" s="136"/>
      <c r="E115" s="135"/>
      <c r="F115" s="136"/>
      <c r="G115" s="135"/>
      <c r="H115" s="136"/>
      <c r="I115" s="135"/>
      <c r="J115" s="136"/>
    </row>
  </sheetData>
  <mergeCells count="2">
    <mergeCell ref="A1:J1"/>
    <mergeCell ref="A3:J3"/>
  </mergeCells>
  <pageMargins left="0.31496062992125984" right="0.11811023622047245" top="0.35433070866141736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Opći dio-prema ekonom.</vt:lpstr>
      <vt:lpstr>Opći do-prema izvorima</vt:lpstr>
      <vt:lpstr>Opći dio-prema funk.</vt:lpstr>
      <vt:lpstr>Opći dio-Račun financiranja</vt:lpstr>
      <vt:lpstr>Opći dio-račun finan.</vt:lpstr>
      <vt:lpstr>Posebni dio</vt:lpstr>
      <vt:lpstr>'Posebni dio'!Ispis_naslova</vt:lpstr>
      <vt:lpstr>'Opći dio-prema ekonom.'!Podrucje_ispisa</vt:lpstr>
      <vt:lpstr>'Opći dio-prema funk.'!Podrucje_ispisa</vt:lpstr>
      <vt:lpstr>'Opći dio-račun finan.'!Podrucje_ispisa</vt:lpstr>
      <vt:lpstr>'Opći dio-Račun financiranja'!Podrucje_ispisa</vt:lpstr>
      <vt:lpstr>'Opći do-prema izvorima'!Podrucje_ispisa</vt:lpstr>
      <vt:lpstr>'Posebni dio'!Podrucje_ispisa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KONSOLIDIRANI PRORAČUN - PROJEKCIJE</dc:title>
  <dc:creator>ivana</dc:creator>
  <cp:lastModifiedBy>ivana</cp:lastModifiedBy>
  <cp:lastPrinted>2025-10-27T14:12:57Z</cp:lastPrinted>
  <dcterms:created xsi:type="dcterms:W3CDTF">2024-10-14T14:10:54Z</dcterms:created>
  <dcterms:modified xsi:type="dcterms:W3CDTF">2025-12-19T06:38:16Z</dcterms:modified>
</cp:coreProperties>
</file>